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vica\Desktop\ANDREJA OSSB\IZVJEŠTAJ O IZVRŠENJU FP\"/>
    </mc:Choice>
  </mc:AlternateContent>
  <bookViews>
    <workbookView xWindow="0" yWindow="0" windowWidth="28800" windowHeight="13980" tabRatio="768" activeTab="4"/>
  </bookViews>
  <sheets>
    <sheet name="SAŽETAK" sheetId="1" r:id="rId1"/>
    <sheet name=" Rač prih i rash prema ek.klas" sheetId="3" r:id="rId2"/>
    <sheet name="Prih i rash prema izvoru fin" sheetId="8" r:id="rId3"/>
    <sheet name="Rashodi prema funkc. klasif. " sheetId="11" r:id="rId4"/>
    <sheet name="Programska klasifikacija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1" l="1"/>
  <c r="G122" i="7"/>
  <c r="G108" i="7" s="1"/>
  <c r="G107" i="7" s="1"/>
  <c r="G144" i="7"/>
  <c r="G149" i="7"/>
  <c r="G145" i="7"/>
  <c r="G157" i="7"/>
  <c r="G158" i="7"/>
  <c r="G172" i="7"/>
  <c r="G143" i="7"/>
  <c r="G59" i="7"/>
  <c r="G61" i="7"/>
  <c r="G32" i="7"/>
  <c r="G10" i="7" s="1"/>
  <c r="G49" i="7"/>
  <c r="G11" i="7"/>
  <c r="G71" i="7"/>
  <c r="G75" i="7"/>
  <c r="G70" i="7" s="1"/>
  <c r="G81" i="7"/>
  <c r="G85" i="7"/>
  <c r="G80" i="7" s="1"/>
  <c r="G174" i="7" l="1"/>
  <c r="H9" i="8"/>
  <c r="G9" i="8"/>
  <c r="F7" i="8"/>
  <c r="F6" i="8" s="1"/>
  <c r="F26" i="8"/>
  <c r="F21" i="8" s="1"/>
  <c r="L16" i="1" l="1"/>
  <c r="J10" i="1"/>
  <c r="J13" i="1"/>
  <c r="K114" i="3" l="1"/>
  <c r="K115" i="3"/>
  <c r="J67" i="3"/>
  <c r="J74" i="3"/>
  <c r="J84" i="3"/>
  <c r="J62" i="3"/>
  <c r="J61" i="3" s="1"/>
  <c r="J53" i="3"/>
  <c r="J52" i="3" s="1"/>
  <c r="J51" i="3" s="1"/>
  <c r="J119" i="3" s="1"/>
  <c r="J11" i="3" l="1"/>
  <c r="J39" i="3" s="1"/>
  <c r="F202" i="7"/>
  <c r="F157" i="7"/>
  <c r="F159" i="7"/>
  <c r="F108" i="7"/>
  <c r="F123" i="7"/>
  <c r="H127" i="7"/>
  <c r="F85" i="7"/>
  <c r="F81" i="7"/>
  <c r="F75" i="7"/>
  <c r="G65" i="7"/>
  <c r="G60" i="7" s="1"/>
  <c r="G37" i="7" s="1"/>
  <c r="F65" i="7"/>
  <c r="F61" i="7"/>
  <c r="F60" i="7"/>
  <c r="F71" i="7"/>
  <c r="G90" i="7"/>
  <c r="F90" i="7"/>
  <c r="I119" i="3"/>
  <c r="I97" i="3"/>
  <c r="I84" i="3"/>
  <c r="I74" i="3"/>
  <c r="I67" i="3"/>
  <c r="I24" i="3"/>
  <c r="I39" i="3" s="1"/>
  <c r="C7" i="11"/>
  <c r="G7" i="11" s="1"/>
  <c r="C21" i="8"/>
  <c r="C6" i="8"/>
  <c r="G84" i="3"/>
  <c r="G74" i="3"/>
  <c r="G67" i="3"/>
  <c r="G62" i="3"/>
  <c r="G53" i="3"/>
  <c r="G52" i="3"/>
  <c r="G12" i="3"/>
  <c r="G11" i="3" s="1"/>
  <c r="G10" i="1"/>
  <c r="H8" i="11"/>
  <c r="H9" i="11"/>
  <c r="H10" i="11"/>
  <c r="H11" i="11"/>
  <c r="G8" i="11"/>
  <c r="G9" i="11"/>
  <c r="G10" i="11"/>
  <c r="G11" i="11"/>
  <c r="G6" i="11"/>
  <c r="G61" i="3" l="1"/>
  <c r="G51" i="3"/>
  <c r="G119" i="3" s="1"/>
  <c r="K119" i="3" s="1"/>
  <c r="F70" i="7"/>
  <c r="G178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30" i="7"/>
  <c r="H31" i="7"/>
  <c r="H32" i="7"/>
  <c r="H33" i="7"/>
  <c r="H35" i="7"/>
  <c r="H36" i="7"/>
  <c r="H55" i="7"/>
  <c r="H56" i="7"/>
  <c r="H57" i="7"/>
  <c r="H58" i="7"/>
  <c r="H109" i="7"/>
  <c r="H111" i="7"/>
  <c r="H112" i="7"/>
  <c r="H113" i="7"/>
  <c r="H114" i="7"/>
  <c r="H115" i="7"/>
  <c r="H116" i="7"/>
  <c r="H117" i="7"/>
  <c r="H118" i="7"/>
  <c r="H119" i="7"/>
  <c r="H120" i="7"/>
  <c r="H121" i="7"/>
  <c r="H124" i="7"/>
  <c r="H125" i="7"/>
  <c r="H126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2" i="7"/>
  <c r="H146" i="7"/>
  <c r="H147" i="7"/>
  <c r="H148" i="7"/>
  <c r="H150" i="7"/>
  <c r="H151" i="7"/>
  <c r="H152" i="7"/>
  <c r="H153" i="7"/>
  <c r="H154" i="7"/>
  <c r="H156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5" i="7"/>
  <c r="H176" i="7"/>
  <c r="H177" i="7"/>
  <c r="H179" i="7"/>
  <c r="H180" i="7"/>
  <c r="H181" i="7"/>
  <c r="H182" i="7"/>
  <c r="H183" i="7"/>
  <c r="H184" i="7"/>
  <c r="H185" i="7"/>
  <c r="H186" i="7"/>
  <c r="H188" i="7"/>
  <c r="H189" i="7"/>
  <c r="H190" i="7"/>
  <c r="H191" i="7"/>
  <c r="H192" i="7"/>
  <c r="H193" i="7"/>
  <c r="H194" i="7"/>
  <c r="H195" i="7"/>
  <c r="H197" i="7"/>
  <c r="H199" i="7"/>
  <c r="H108" i="7"/>
  <c r="H143" i="7"/>
  <c r="H172" i="7"/>
  <c r="H196" i="7"/>
  <c r="H140" i="7"/>
  <c r="H122" i="7"/>
  <c r="H110" i="7"/>
  <c r="H173" i="7"/>
  <c r="H187" i="7"/>
  <c r="H198" i="7"/>
  <c r="G34" i="7"/>
  <c r="G29" i="7"/>
  <c r="H29" i="7" s="1"/>
  <c r="G12" i="7"/>
  <c r="H8" i="8"/>
  <c r="H10" i="8"/>
  <c r="H11" i="8"/>
  <c r="H12" i="8"/>
  <c r="H13" i="8"/>
  <c r="H14" i="8"/>
  <c r="H15" i="8"/>
  <c r="H16" i="8"/>
  <c r="H17" i="8"/>
  <c r="H18" i="8"/>
  <c r="H19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G7" i="8"/>
  <c r="G8" i="8"/>
  <c r="G10" i="8"/>
  <c r="G11" i="8"/>
  <c r="G13" i="8"/>
  <c r="G14" i="8"/>
  <c r="G15" i="8"/>
  <c r="G16" i="8"/>
  <c r="G17" i="8"/>
  <c r="G18" i="8"/>
  <c r="G19" i="8"/>
  <c r="G22" i="8"/>
  <c r="G23" i="8"/>
  <c r="G24" i="8"/>
  <c r="G25" i="8"/>
  <c r="G26" i="8"/>
  <c r="G27" i="8"/>
  <c r="G28" i="8"/>
  <c r="G31" i="8"/>
  <c r="G32" i="8"/>
  <c r="G33" i="8"/>
  <c r="G34" i="8"/>
  <c r="G21" i="8"/>
  <c r="G6" i="8"/>
  <c r="H6" i="11"/>
  <c r="L54" i="3"/>
  <c r="L55" i="3"/>
  <c r="L56" i="3"/>
  <c r="L57" i="3"/>
  <c r="L58" i="3"/>
  <c r="L59" i="3"/>
  <c r="L60" i="3"/>
  <c r="L63" i="3"/>
  <c r="L64" i="3"/>
  <c r="L65" i="3"/>
  <c r="L68" i="3"/>
  <c r="L69" i="3"/>
  <c r="L70" i="3"/>
  <c r="L71" i="3"/>
  <c r="L72" i="3"/>
  <c r="L73" i="3"/>
  <c r="L75" i="3"/>
  <c r="L76" i="3"/>
  <c r="L78" i="3"/>
  <c r="L79" i="3"/>
  <c r="L80" i="3"/>
  <c r="L81" i="3"/>
  <c r="L82" i="3"/>
  <c r="L83" i="3"/>
  <c r="L88" i="3"/>
  <c r="L89" i="3"/>
  <c r="L90" i="3"/>
  <c r="L91" i="3"/>
  <c r="L92" i="3"/>
  <c r="L93" i="3"/>
  <c r="L94" i="3"/>
  <c r="L98" i="3"/>
  <c r="L99" i="3"/>
  <c r="L100" i="3"/>
  <c r="L107" i="3"/>
  <c r="L110" i="3"/>
  <c r="L111" i="3"/>
  <c r="L114" i="3"/>
  <c r="L115" i="3"/>
  <c r="L117" i="3"/>
  <c r="L118" i="3"/>
  <c r="K54" i="3"/>
  <c r="K55" i="3"/>
  <c r="K56" i="3"/>
  <c r="K57" i="3"/>
  <c r="K58" i="3"/>
  <c r="K59" i="3"/>
  <c r="K60" i="3"/>
  <c r="K63" i="3"/>
  <c r="K64" i="3"/>
  <c r="K65" i="3"/>
  <c r="K68" i="3"/>
  <c r="K69" i="3"/>
  <c r="K70" i="3"/>
  <c r="K71" i="3"/>
  <c r="K72" i="3"/>
  <c r="K75" i="3"/>
  <c r="K76" i="3"/>
  <c r="K78" i="3"/>
  <c r="K79" i="3"/>
  <c r="K80" i="3"/>
  <c r="K81" i="3"/>
  <c r="K82" i="3"/>
  <c r="K83" i="3"/>
  <c r="K84" i="3"/>
  <c r="K88" i="3"/>
  <c r="K89" i="3"/>
  <c r="K90" i="3"/>
  <c r="K91" i="3"/>
  <c r="K92" i="3"/>
  <c r="K93" i="3"/>
  <c r="K94" i="3"/>
  <c r="K97" i="3"/>
  <c r="K98" i="3"/>
  <c r="K99" i="3"/>
  <c r="K102" i="3"/>
  <c r="K103" i="3"/>
  <c r="K104" i="3"/>
  <c r="K105" i="3"/>
  <c r="K106" i="3"/>
  <c r="K107" i="3"/>
  <c r="L12" i="3"/>
  <c r="L13" i="3"/>
  <c r="L14" i="3"/>
  <c r="L21" i="3"/>
  <c r="L22" i="3"/>
  <c r="L23" i="3"/>
  <c r="L25" i="3"/>
  <c r="L27" i="3"/>
  <c r="L28" i="3"/>
  <c r="L29" i="3"/>
  <c r="L33" i="3"/>
  <c r="L35" i="3"/>
  <c r="L36" i="3"/>
  <c r="L37" i="3"/>
  <c r="L38" i="3"/>
  <c r="L40" i="3"/>
  <c r="L41" i="3"/>
  <c r="L42" i="3"/>
  <c r="L43" i="3"/>
  <c r="L45" i="3"/>
  <c r="K13" i="3"/>
  <c r="K14" i="3"/>
  <c r="K16" i="3"/>
  <c r="K17" i="3"/>
  <c r="K18" i="3"/>
  <c r="K19" i="3"/>
  <c r="K20" i="3"/>
  <c r="K21" i="3"/>
  <c r="K22" i="3"/>
  <c r="K23" i="3"/>
  <c r="K24" i="3"/>
  <c r="K28" i="3"/>
  <c r="K29" i="3"/>
  <c r="K31" i="3"/>
  <c r="K32" i="3"/>
  <c r="K33" i="3"/>
  <c r="K35" i="3"/>
  <c r="K36" i="3"/>
  <c r="K37" i="3"/>
  <c r="K38" i="3"/>
  <c r="K39" i="3"/>
  <c r="K45" i="3"/>
  <c r="L11" i="1"/>
  <c r="L12" i="1"/>
  <c r="L13" i="1"/>
  <c r="L14" i="1"/>
  <c r="L15" i="1"/>
  <c r="L10" i="1"/>
  <c r="K11" i="1"/>
  <c r="K12" i="1"/>
  <c r="K13" i="1"/>
  <c r="K14" i="1"/>
  <c r="K15" i="1"/>
  <c r="K16" i="1"/>
  <c r="K74" i="3"/>
  <c r="K67" i="3"/>
  <c r="K61" i="3"/>
  <c r="K11" i="3"/>
  <c r="K10" i="1"/>
  <c r="F80" i="7" l="1"/>
  <c r="F59" i="7" s="1"/>
  <c r="F37" i="7" s="1"/>
  <c r="H158" i="7"/>
  <c r="K53" i="3"/>
  <c r="L53" i="3"/>
  <c r="L52" i="3"/>
  <c r="K12" i="3"/>
  <c r="K52" i="3"/>
  <c r="K62" i="3"/>
  <c r="K51" i="3"/>
  <c r="H157" i="7"/>
  <c r="G12" i="8"/>
  <c r="H123" i="7"/>
  <c r="F178" i="7"/>
  <c r="F107" i="7" s="1"/>
  <c r="F174" i="7"/>
  <c r="H174" i="7" s="1"/>
  <c r="H159" i="7"/>
  <c r="H155" i="7"/>
  <c r="F145" i="7"/>
  <c r="H145" i="7" s="1"/>
  <c r="F149" i="7"/>
  <c r="H149" i="7" s="1"/>
  <c r="F34" i="7"/>
  <c r="H34" i="7" s="1"/>
  <c r="F12" i="7"/>
  <c r="H7" i="11"/>
  <c r="H21" i="8"/>
  <c r="L116" i="3"/>
  <c r="L106" i="3"/>
  <c r="H97" i="3"/>
  <c r="L97" i="3" s="1"/>
  <c r="H84" i="3"/>
  <c r="L84" i="3" s="1"/>
  <c r="H74" i="3"/>
  <c r="L74" i="3" s="1"/>
  <c r="H67" i="3"/>
  <c r="L67" i="3" s="1"/>
  <c r="L62" i="3"/>
  <c r="L32" i="3"/>
  <c r="L31" i="3"/>
  <c r="H24" i="3"/>
  <c r="H23" i="1"/>
  <c r="H107" i="7" l="1"/>
  <c r="H178" i="7"/>
  <c r="F11" i="7"/>
  <c r="H12" i="7"/>
  <c r="H6" i="8"/>
  <c r="H7" i="8"/>
  <c r="H39" i="3"/>
  <c r="L39" i="3" s="1"/>
  <c r="L24" i="3"/>
  <c r="L11" i="3"/>
  <c r="F144" i="7"/>
  <c r="H144" i="7" s="1"/>
  <c r="L105" i="3"/>
  <c r="L61" i="3"/>
  <c r="H59" i="7" l="1"/>
  <c r="H11" i="7"/>
  <c r="F9" i="7"/>
  <c r="H9" i="7" s="1"/>
  <c r="F10" i="7"/>
  <c r="H10" i="7" s="1"/>
  <c r="H119" i="3"/>
  <c r="L119" i="3" s="1"/>
  <c r="L51" i="3"/>
  <c r="H37" i="7" l="1"/>
  <c r="G8" i="7"/>
</calcChain>
</file>

<file path=xl/sharedStrings.xml><?xml version="1.0" encoding="utf-8"?>
<sst xmlns="http://schemas.openxmlformats.org/spreadsheetml/2006/main" count="491" uniqueCount="277">
  <si>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</si>
  <si>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</si>
  <si>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</si>
  <si>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</si>
  <si>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</si>
  <si>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</si>
  <si>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</si>
  <si>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</si>
  <si>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</si>
  <si>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II. POSEBNI DIO</t>
  </si>
  <si>
    <t>I. OPĆI DIO</t>
  </si>
  <si>
    <t>Materijalni rashodi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</si>
  <si>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</si>
  <si>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</si>
  <si>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</si>
  <si>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</si>
  <si>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</si>
  <si>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 xml:space="preserve"> Prihodi od prodaje proizvoda i robe te pruženih usluga i prihodi od donacija</t>
  </si>
  <si>
    <t>Prihodi od prodaje proizvoda i robe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</si>
  <si>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</si>
  <si>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</si>
  <si>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</si>
  <si>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</si>
  <si>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</si>
  <si>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</si>
  <si>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</si>
  <si>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 Vlastiti prihodi</t>
  </si>
  <si>
    <t>1 Opći prihodi i primici</t>
  </si>
  <si>
    <t>UKUPNO RASHODI</t>
  </si>
  <si>
    <t xml:space="preserve">UKUPNO PRIHODI </t>
  </si>
  <si>
    <t>IZVJEŠTAJ O PRIHODIMA I RASHODIMA PREMA IZVORIMA FINANCIRANJA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</si>
  <si>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</si>
  <si>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</si>
  <si>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</si>
  <si>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</si>
  <si>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</si>
  <si>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</si>
  <si>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</si>
  <si>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</si>
  <si>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</si>
  <si>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</si>
  <si>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</si>
  <si>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</si>
  <si>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</si>
  <si>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</si>
  <si>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</si>
  <si>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</si>
  <si>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</si>
  <si>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>IZVJEŠTAJ PO PROGRAMSKOJ KLASIFIKACIJI</t>
  </si>
  <si>
    <t>SAŽETAK  RAČUNA PRIHODA I RASHODA I  RAČUNA FINANCIRANJA  može sadržavati i dodatne podatke.</t>
  </si>
  <si>
    <t>Tekuće pomoći proračunskom korisnicima iz proračuna koj im nije nadležan</t>
  </si>
  <si>
    <t>Prihod od financijske imovine</t>
  </si>
  <si>
    <t>Kamate na oročena sredstva i depozite po viđenju</t>
  </si>
  <si>
    <t>Prihodi po posebnim propisima</t>
  </si>
  <si>
    <t>Ostali nespomenuti prihodi</t>
  </si>
  <si>
    <t>Prihod od prodaje proizvoda i robe te pruženih usluga</t>
  </si>
  <si>
    <t>Prihod od pruženih usluga</t>
  </si>
  <si>
    <t>Donacije od pravnih i fizičkih osoba izvan općeg proračuna</t>
  </si>
  <si>
    <t>Tekuće donacije</t>
  </si>
  <si>
    <t>Kapitalne donacije</t>
  </si>
  <si>
    <t>Prihod od imovine</t>
  </si>
  <si>
    <t xml:space="preserve">Prihodi iz nadležnog proračuna </t>
  </si>
  <si>
    <t xml:space="preserve">Prihodi od upravnih i administrativnih pristojbi, prihodi po posebnim propisima i naknade </t>
  </si>
  <si>
    <t>Prihodi iz nadležnog proračuna za financiranje redovne djelatnosti</t>
  </si>
  <si>
    <t>Prihodi iz nadležnog proračuna za financiranje rashoda za nabavu nefinancijske imovine</t>
  </si>
  <si>
    <t>UKUPNO PRIHODI</t>
  </si>
  <si>
    <t>Kapitalne pomoći proračunskom korisnicima iz proračuna koji im nije nadležan</t>
  </si>
  <si>
    <t>Ostali rashodi za zaposlene</t>
  </si>
  <si>
    <t>Doprinosi na plaću</t>
  </si>
  <si>
    <t>Doprinos za obvezno zdravstveno osiguranje</t>
  </si>
  <si>
    <t>Naknade za prijevoz na rad</t>
  </si>
  <si>
    <t>Stručno usavršavanje zaposlenika</t>
  </si>
  <si>
    <t>Ostale naknade zaposlenima</t>
  </si>
  <si>
    <t>Rashodi za materijal i energiju</t>
  </si>
  <si>
    <t>Rashodi za usluge</t>
  </si>
  <si>
    <t>Ostali nespomenuti rashodi poslovanja</t>
  </si>
  <si>
    <t>Financijski rashodi</t>
  </si>
  <si>
    <t>Naknade građanima i kućanstvima</t>
  </si>
  <si>
    <t>Rashodi za nabavu proizvedene dugotrajne imovine</t>
  </si>
  <si>
    <t>Postrojenja i oprema</t>
  </si>
  <si>
    <t>uredska oprema i namještaj</t>
  </si>
  <si>
    <t>Oprema za održavanje i zaštitu</t>
  </si>
  <si>
    <t>Sportska i glazbena oprema</t>
  </si>
  <si>
    <t>Plaće za prekovremeni rad</t>
  </si>
  <si>
    <t>Plaće za posebne uvjete rada</t>
  </si>
  <si>
    <t>Uredski materijal ii ostali mat. rashodi</t>
  </si>
  <si>
    <t>Materijal i sirovine</t>
  </si>
  <si>
    <t>Energija</t>
  </si>
  <si>
    <t>Sitan inventar i auto gume</t>
  </si>
  <si>
    <t>Službena, radna i zaštitna odjeća i obuća</t>
  </si>
  <si>
    <t>Materijal i dijelovi za tekuće i inv. održavanje</t>
  </si>
  <si>
    <t>Rashodi pošte, telefona i prijevoza</t>
  </si>
  <si>
    <t>Usluge tekućeg i investicijskog održavanja</t>
  </si>
  <si>
    <t>Usluge promidžbe i informiranja</t>
  </si>
  <si>
    <t>Komunalne usluge</t>
  </si>
  <si>
    <t>Zakupnine i najam</t>
  </si>
  <si>
    <t>Zdravstvene i veterinarske usluge</t>
  </si>
  <si>
    <t>Intelektualne i osobne usluge</t>
  </si>
  <si>
    <t>Računalne usluge</t>
  </si>
  <si>
    <t>Ostale usluge</t>
  </si>
  <si>
    <t>Naknade za rad povjerenstava</t>
  </si>
  <si>
    <t>Premije osiguranja</t>
  </si>
  <si>
    <t>Reprezentacija</t>
  </si>
  <si>
    <t>Članarine i norme</t>
  </si>
  <si>
    <t>Pristojbe i naknade</t>
  </si>
  <si>
    <t>Bankarske usluge i usluge platnog prometa</t>
  </si>
  <si>
    <t>Ostali financijski rashodi</t>
  </si>
  <si>
    <t>Zatezne kamate</t>
  </si>
  <si>
    <t>Naknade građanima i kućanstvima iz proračuna</t>
  </si>
  <si>
    <t>Naknade građanima i kućanstvima u novcu</t>
  </si>
  <si>
    <t xml:space="preserve">Naknade građanima i kućanstvima u naravi </t>
  </si>
  <si>
    <t>Uređaji, strojevi i oprema za ostale namjene</t>
  </si>
  <si>
    <t>Knjige, umjetnička djela i ostale izložbene vrijednosti</t>
  </si>
  <si>
    <t>Knjige u knjižnicama</t>
  </si>
  <si>
    <t>Dodatna ulaganja na građevinskim objektima</t>
  </si>
  <si>
    <t>Dodatna ulaganja na nefinancijskoj imovini</t>
  </si>
  <si>
    <t xml:space="preserve"> RASHODI</t>
  </si>
  <si>
    <t xml:space="preserve"> PRIHODI</t>
  </si>
  <si>
    <t>4 Prihod za posebne namjene</t>
  </si>
  <si>
    <t>5 Pomoći</t>
  </si>
  <si>
    <t>6 Donacije</t>
  </si>
  <si>
    <t>7 Prihod od prodaje proizvedene dugotrajne imovine</t>
  </si>
  <si>
    <t>09 obrazovanje</t>
  </si>
  <si>
    <t>OSNOVNA ŠKOLA STJEPANA BASARIČEKA</t>
  </si>
  <si>
    <t>OPĆI PRIHODI I PRIMICI</t>
  </si>
  <si>
    <t>Vlastiti prihod</t>
  </si>
  <si>
    <t>Pomoći</t>
  </si>
  <si>
    <t>Donacije</t>
  </si>
  <si>
    <t>4.L. Prihod za posebne namjene</t>
  </si>
  <si>
    <t>1.1. Opći prihodi i primici</t>
  </si>
  <si>
    <t>3.3. Vlastiti prihodi</t>
  </si>
  <si>
    <t>6.3. Donacije</t>
  </si>
  <si>
    <t>7.3.  Prihod od prodaje proizvedene dugotrajne imovine</t>
  </si>
  <si>
    <t>Vlastiti izvori</t>
  </si>
  <si>
    <t>Rezultat poslovanja</t>
  </si>
  <si>
    <t>Minimalni standard u osnovnom školstvu - materijalni i financijski rashodi</t>
  </si>
  <si>
    <t>Program P1001</t>
  </si>
  <si>
    <t>Aktivnost A100001</t>
  </si>
  <si>
    <t>Rashod poslovanja</t>
  </si>
  <si>
    <t>Tekuće i investicijsko održavanje - minimalni standard</t>
  </si>
  <si>
    <t xml:space="preserve">Aktivnost A100002 </t>
  </si>
  <si>
    <t>Materijal i djelovi za tekuće i investicijsko održavanje</t>
  </si>
  <si>
    <t>Usluge za tekuće i investicijsko održavanje</t>
  </si>
  <si>
    <t xml:space="preserve">Program 1001 </t>
  </si>
  <si>
    <t>Pojačani standard u školstvu</t>
  </si>
  <si>
    <t>Tekući projekt T100002</t>
  </si>
  <si>
    <t>Županijska stručna vijeća</t>
  </si>
  <si>
    <t>Tekući projekt T100003</t>
  </si>
  <si>
    <t>Natjecanja</t>
  </si>
  <si>
    <t>Stručno usavršavanje djelatnika u školstvu</t>
  </si>
  <si>
    <t>Plaće za redovni rad</t>
  </si>
  <si>
    <t>Prste potpore  VI</t>
  </si>
  <si>
    <t>Program 1002</t>
  </si>
  <si>
    <t>Kapitalno ulaganje</t>
  </si>
  <si>
    <t>Tekući projekt T100001</t>
  </si>
  <si>
    <t>0prema škola</t>
  </si>
  <si>
    <t>Tekući projekt T100016</t>
  </si>
  <si>
    <t>Knjige za školsku knjižnicu</t>
  </si>
  <si>
    <t>Knjige</t>
  </si>
  <si>
    <t>Rashodi na nabavu proizvedene dugotrajne imovine</t>
  </si>
  <si>
    <t>5.K.</t>
  </si>
  <si>
    <t>POMOĆI</t>
  </si>
  <si>
    <t xml:space="preserve">Administrativno, tehničko i stručno osoblje </t>
  </si>
  <si>
    <t>ŠKOLSKA KUHINJA</t>
  </si>
  <si>
    <t>Prihod za posebne namjene</t>
  </si>
  <si>
    <t>Tekući projekt T100006</t>
  </si>
  <si>
    <t>PRODUŽENI BORAVAK</t>
  </si>
  <si>
    <t>Tekući projekt T100012</t>
  </si>
  <si>
    <t>OPREMA ŠKOLE</t>
  </si>
  <si>
    <t>Prihod od prodaje ili zamjene nefinancijske imovine</t>
  </si>
  <si>
    <t>Tekući projekt T100019</t>
  </si>
  <si>
    <t>PRIJEVOZ UČENIKA S TEŠKOĆAMA</t>
  </si>
  <si>
    <t>Tekući projekt T100020</t>
  </si>
  <si>
    <t>NABAVA UDŽBENIKA</t>
  </si>
  <si>
    <t>Službena, radna i zaštitna odjeća</t>
  </si>
  <si>
    <t>Usluge telefona, pošte i prijevoza</t>
  </si>
  <si>
    <t>Zdravstvene i vetrinarske usluge</t>
  </si>
  <si>
    <t>Bankarske usluge i usluge plat. Prometa</t>
  </si>
  <si>
    <t>Naknade za prijevoz</t>
  </si>
  <si>
    <t>Uredski materijal i ostali mat. Rashodi</t>
  </si>
  <si>
    <t>Sitni inventar i auto gume</t>
  </si>
  <si>
    <t>Usluge tekućeg i invest. Održavanja</t>
  </si>
  <si>
    <t>Uredski materijal i ostali mat. rashodi</t>
  </si>
  <si>
    <t xml:space="preserve">Naknade građanima i kućanstvima </t>
  </si>
  <si>
    <t>7=5/3*100</t>
  </si>
  <si>
    <t>Višak/manjak prihoda</t>
  </si>
  <si>
    <t xml:space="preserve">Višak prihoda -prihod po posebnim propisima </t>
  </si>
  <si>
    <t>VIŠAK PRIHODA KORIŠTEN ZA POKRIĆE RASHODA</t>
  </si>
  <si>
    <t>9 REZULTAT</t>
  </si>
  <si>
    <t>92 VIŠAK PRIHODA - Prihod za posebne namjene</t>
  </si>
  <si>
    <t>7.3. Prihod od prodaje proizvedene dugotrajne imovine</t>
  </si>
  <si>
    <t>5=4/2*100</t>
  </si>
  <si>
    <t>0912 Osnovno obrazovanje</t>
  </si>
  <si>
    <t>091 Predškolsko i osnovno obrazovanje</t>
  </si>
  <si>
    <t>096 Dodatne usluge u obrazovanju</t>
  </si>
  <si>
    <t>0960 Dodarne usluge u obrazovanju</t>
  </si>
  <si>
    <t>Naknade građanima i kućanstvima iz EU sredstava - školska shema</t>
  </si>
  <si>
    <t>Izvor financiranja 1.1.</t>
  </si>
  <si>
    <t>DECENTRALIZIRANA SREDSTVA - OŠ</t>
  </si>
  <si>
    <t>Opći oprihodi i primici</t>
  </si>
  <si>
    <t>Intelektualne usluge</t>
  </si>
  <si>
    <t>Izvor financiranja 6.3.</t>
  </si>
  <si>
    <t>Izvor financiranja 4.L.</t>
  </si>
  <si>
    <t>Izvor financiranja 3.3.</t>
  </si>
  <si>
    <t>Izvor financiranja 7.3.</t>
  </si>
  <si>
    <t>Ravnateljica:</t>
  </si>
  <si>
    <t>Vlatka Koletić, prof.</t>
  </si>
  <si>
    <t>Predsjednik ŠO:</t>
  </si>
  <si>
    <t>Jadranko Bartolić, prof.</t>
  </si>
  <si>
    <t>Prijenosi između proračunskih korisnika istog proračuna</t>
  </si>
  <si>
    <t>Tekući  prijenosi između proračunskih korisnika istog proračuna</t>
  </si>
  <si>
    <t>Tekuće donacije u naravi</t>
  </si>
  <si>
    <t>Ostali rashodI</t>
  </si>
  <si>
    <t>Dodatna ulaganja na građevinskom objektu</t>
  </si>
  <si>
    <t xml:space="preserve">Tekući projekt T100041 </t>
  </si>
  <si>
    <t xml:space="preserve"> E- tehničar</t>
  </si>
  <si>
    <t>PROGRAMI OSNOVNIH ŠKOLA IZVAN ŽUPANIJSKIG PRORAČUNA</t>
  </si>
  <si>
    <t>4 Prihod za posebne namjene - VIŠAK</t>
  </si>
  <si>
    <t>4.F.  Prihod za posebne namjene - VIŠAK</t>
  </si>
  <si>
    <t>INDEKS 6=5/2*100</t>
  </si>
  <si>
    <t>INDEKS 7=5/3*100</t>
  </si>
  <si>
    <r>
      <t>N</t>
    </r>
    <r>
      <rPr>
        <sz val="9"/>
        <color rgb="FF000000"/>
        <rFont val="Arial"/>
        <family val="2"/>
        <charset val="238"/>
      </rPr>
      <t>aknade građanima i kućanstvima u novcu</t>
    </r>
  </si>
  <si>
    <r>
      <t>N</t>
    </r>
    <r>
      <rPr>
        <sz val="9"/>
        <color rgb="FF000000"/>
        <rFont val="Arial"/>
        <family val="2"/>
        <charset val="238"/>
      </rPr>
      <t>aknade građanima i kućanstvima u naravi</t>
    </r>
  </si>
  <si>
    <t>4.1. Decentralizirana sredstva</t>
  </si>
  <si>
    <t>098 Usluge obrazovanja koje nisu dr.svrst</t>
  </si>
  <si>
    <t>0980 usluge obrazovanja koje nisu dr.svrst</t>
  </si>
  <si>
    <t>Izvor financiranja 3.3..</t>
  </si>
  <si>
    <t>Prihodi za posebne namjene - višak</t>
  </si>
  <si>
    <t>Izvor financiranja 4.F</t>
  </si>
  <si>
    <t>Izvor financiranja 4L</t>
  </si>
  <si>
    <t>Prihod za posebne namjene - OŠ</t>
  </si>
  <si>
    <t xml:space="preserve">Manjak prihoda </t>
  </si>
  <si>
    <t>Prijevozna sredstva u cestovnom prometu</t>
  </si>
  <si>
    <t>Prijevozna sredstva</t>
  </si>
  <si>
    <t>Pomoći dane u inozemstvo i unutar općeg proračuna</t>
  </si>
  <si>
    <t>Tekući prijenosi između proračunskih korisnika</t>
  </si>
  <si>
    <t>Izvor financiranja 4.1.</t>
  </si>
  <si>
    <t xml:space="preserve">92 Manjak prihoda </t>
  </si>
  <si>
    <t>Tekući projekt T100058</t>
  </si>
  <si>
    <t>Tekući projekt T100004</t>
  </si>
  <si>
    <t>ŠKOLSKI SPORTSKI KLUB</t>
  </si>
  <si>
    <t xml:space="preserve">Naknade za rad predstavničkih tijela </t>
  </si>
  <si>
    <t>Tekući projekt T100027</t>
  </si>
  <si>
    <t>Međunarodna suradnja</t>
  </si>
  <si>
    <t>Izvor financiranja 5.P</t>
  </si>
  <si>
    <t>MZOM ESF+</t>
  </si>
  <si>
    <t>IZVJEŠTAJ O IZVRŠENJU FINANCIJSKOG PLANA PRORAČUNSKOG KORISNIKA JEDINICE LOKALNE I PODRUČNE (REGIONALNE) SAMOUPRAVE ZA  1. 1.  - 30. 6. 2026. GODINE</t>
  </si>
  <si>
    <t xml:space="preserve">OSTVARENJE/IZVRŠENJE 
1-6.2025. </t>
  </si>
  <si>
    <t>IZVORNI PLAN ILI REBALANS 2026.*</t>
  </si>
  <si>
    <t>TEKUĆI PLAN 2026.*</t>
  </si>
  <si>
    <t xml:space="preserve">OSTVARENJE/IZVRŠENJE 
1.-6.2026. </t>
  </si>
  <si>
    <t xml:space="preserve">OSTVARENJE/IZVRŠENJE 
2025. </t>
  </si>
  <si>
    <t>OSTVARENJE/IZVRŠENJE 
1.-6.2026</t>
  </si>
  <si>
    <t>OSTVARENJE/IZVRŠENJE 
1 - 6/2025.</t>
  </si>
  <si>
    <t>OSTVARENJE/IZVRŠENJE 
1-6/2025</t>
  </si>
  <si>
    <t xml:space="preserve">OSTVARENJE/IZVRŠENJE 
1.-6/2026. </t>
  </si>
  <si>
    <t xml:space="preserve">OSTVARENJE/IZVRŠENJE  1-6/2025 </t>
  </si>
  <si>
    <t xml:space="preserve">IZVRŠENJE 
1-6/2025 </t>
  </si>
  <si>
    <t xml:space="preserve">IZVRŠENJE 
1.-6.2026. </t>
  </si>
  <si>
    <t xml:space="preserve"> IZVRŠENJE 
1.-6/2026. </t>
  </si>
  <si>
    <t>097 Istraživanje i razvoj obrazovanja</t>
  </si>
  <si>
    <t>0970 Istraživanje i razvoj obrazovanja</t>
  </si>
  <si>
    <t>Ostale izvanškolske aktivnosti</t>
  </si>
  <si>
    <t>Tekući projekt T00006</t>
  </si>
  <si>
    <t>Dodatna ulaganja</t>
  </si>
  <si>
    <t>Tekuće i investicijsko održavanje u školstvu</t>
  </si>
  <si>
    <t>Program 1003</t>
  </si>
  <si>
    <t>Aktivnost A10001</t>
  </si>
  <si>
    <t>Izvor financiranja 5.0.5</t>
  </si>
  <si>
    <t>Ministarstvo znanosti,obrazovanja i mladih</t>
  </si>
  <si>
    <t>Izvor financiranja 5.0.A</t>
  </si>
  <si>
    <t>Izvor financiranjaa 5.0.A</t>
  </si>
  <si>
    <t>OPSKRBA BESPL.ZALIHAMA MENSTRUALNIH POTREPŠTINA</t>
  </si>
  <si>
    <t>Prihodi iz nadležnog proračuna za financiranje rashoda poslovanja - decentralizirana sredstva i ostali prihodi i primici</t>
  </si>
  <si>
    <t>5.0.A Pomoći</t>
  </si>
  <si>
    <t>1 Opći prihodi i primici i Decentralizirana sredstva</t>
  </si>
  <si>
    <t>Ivanić-Grad,15.07.2026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</si>
</sst>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\ _k_n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/>
    <xf numFmtId="4" fontId="6" fillId="0" borderId="3" xfId="0" quotePrefix="1" applyNumberFormat="1" applyFont="1" applyFill="1" applyBorder="1" applyAlignment="1" applyProtection="1">
      <alignment horizontal="center" vertical="center" wrapText="1"/>
    </xf>
    <xf numFmtId="4" fontId="6" fillId="2" borderId="3" xfId="0" applyNumberFormat="1" applyFont="1" applyFill="1" applyBorder="1" applyAlignment="1" applyProtection="1">
      <alignment horizontal="center" vertical="center" wrapText="1"/>
    </xf>
    <xf numFmtId="4" fontId="14" fillId="2" borderId="3" xfId="0" applyNumberFormat="1" applyFont="1" applyFill="1" applyBorder="1" applyAlignment="1" applyProtection="1">
      <alignment horizontal="center" vertical="center" wrapText="1"/>
    </xf>
    <xf numFmtId="3" fontId="14" fillId="0" borderId="3" xfId="0" quotePrefix="1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0" fontId="11" fillId="2" borderId="3" xfId="0" quotePrefix="1" applyFont="1" applyFill="1" applyBorder="1" applyAlignment="1">
      <alignment horizontal="left" vertical="center" wrapText="1"/>
    </xf>
    <xf numFmtId="4" fontId="0" fillId="0" borderId="3" xfId="0" applyNumberFormat="1" applyFont="1" applyBorder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0" fontId="11" fillId="2" borderId="3" xfId="0" applyNumberFormat="1" applyFont="1" applyFill="1" applyBorder="1" applyAlignment="1" applyProtection="1">
      <alignment horizontal="left" vertical="center" wrapText="1" indent="1"/>
    </xf>
    <xf numFmtId="164" fontId="6" fillId="3" borderId="3" xfId="0" applyNumberFormat="1" applyFont="1" applyFill="1" applyBorder="1" applyAlignment="1">
      <alignment horizontal="right"/>
    </xf>
    <xf numFmtId="164" fontId="1" fillId="0" borderId="3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4" fontId="3" fillId="0" borderId="0" xfId="0" applyNumberFormat="1" applyFont="1" applyFill="1" applyBorder="1" applyAlignment="1" applyProtection="1">
      <alignment vertical="center" wrapText="1"/>
    </xf>
    <xf numFmtId="164" fontId="6" fillId="3" borderId="3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4" fontId="21" fillId="0" borderId="3" xfId="0" applyNumberFormat="1" applyFont="1" applyBorder="1"/>
    <xf numFmtId="0" fontId="1" fillId="0" borderId="3" xfId="0" applyFont="1" applyBorder="1"/>
    <xf numFmtId="165" fontId="20" fillId="0" borderId="3" xfId="0" applyNumberFormat="1" applyFont="1" applyBorder="1" applyAlignment="1"/>
    <xf numFmtId="0" fontId="0" fillId="0" borderId="0" xfId="0" applyFill="1" applyAlignment="1">
      <alignment horizontal="left" vertical="center"/>
    </xf>
    <xf numFmtId="0" fontId="11" fillId="0" borderId="3" xfId="0" applyNumberFormat="1" applyFont="1" applyFill="1" applyBorder="1" applyAlignment="1" applyProtection="1">
      <alignment horizontal="left" vertical="center" wrapText="1" indent="1"/>
    </xf>
    <xf numFmtId="4" fontId="1" fillId="0" borderId="3" xfId="0" applyNumberFormat="1" applyFont="1" applyFill="1" applyBorder="1"/>
    <xf numFmtId="0" fontId="9" fillId="0" borderId="3" xfId="0" quotePrefix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right"/>
    </xf>
    <xf numFmtId="4" fontId="0" fillId="0" borderId="3" xfId="0" applyNumberFormat="1" applyFill="1" applyBorder="1"/>
    <xf numFmtId="165" fontId="21" fillId="0" borderId="3" xfId="0" applyNumberFormat="1" applyFont="1" applyBorder="1" applyAlignment="1">
      <alignment horizontal="right"/>
    </xf>
    <xf numFmtId="0" fontId="6" fillId="3" borderId="3" xfId="0" applyNumberFormat="1" applyFont="1" applyFill="1" applyBorder="1" applyAlignment="1" applyProtection="1">
      <alignment horizontal="right" vertical="center" wrapText="1"/>
    </xf>
    <xf numFmtId="4" fontId="21" fillId="0" borderId="3" xfId="0" applyNumberFormat="1" applyFont="1" applyBorder="1" applyAlignment="1"/>
    <xf numFmtId="4" fontId="20" fillId="0" borderId="3" xfId="0" applyNumberFormat="1" applyFont="1" applyFill="1" applyBorder="1" applyAlignment="1"/>
    <xf numFmtId="165" fontId="21" fillId="0" borderId="3" xfId="0" applyNumberFormat="1" applyFont="1" applyBorder="1" applyAlignment="1"/>
    <xf numFmtId="0" fontId="23" fillId="0" borderId="0" xfId="0" applyFont="1"/>
    <xf numFmtId="0" fontId="17" fillId="3" borderId="3" xfId="0" applyNumberFormat="1" applyFont="1" applyFill="1" applyBorder="1" applyAlignment="1" applyProtection="1">
      <alignment horizontal="center" vertical="center" wrapText="1"/>
    </xf>
    <xf numFmtId="3" fontId="17" fillId="3" borderId="3" xfId="0" applyNumberFormat="1" applyFont="1" applyFill="1" applyBorder="1" applyAlignment="1" applyProtection="1">
      <alignment horizontal="center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4" fontId="17" fillId="0" borderId="3" xfId="0" applyNumberFormat="1" applyFont="1" applyFill="1" applyBorder="1" applyAlignment="1">
      <alignment horizontal="right" vertical="center"/>
    </xf>
    <xf numFmtId="0" fontId="24" fillId="0" borderId="3" xfId="0" applyFont="1" applyBorder="1" applyAlignment="1">
      <alignment horizontal="left" vertical="center" wrapText="1"/>
    </xf>
    <xf numFmtId="4" fontId="17" fillId="2" borderId="3" xfId="0" applyNumberFormat="1" applyFont="1" applyFill="1" applyBorder="1" applyAlignment="1">
      <alignment horizontal="right" vertical="center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2" fontId="26" fillId="0" borderId="3" xfId="0" applyNumberFormat="1" applyFont="1" applyBorder="1" applyAlignment="1">
      <alignment horizontal="left" vertical="center" wrapText="1"/>
    </xf>
    <xf numFmtId="4" fontId="22" fillId="2" borderId="3" xfId="0" applyNumberFormat="1" applyFont="1" applyFill="1" applyBorder="1" applyAlignment="1">
      <alignment horizontal="right" vertical="center"/>
    </xf>
    <xf numFmtId="2" fontId="22" fillId="2" borderId="3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horizontal="left" vertical="center" wrapText="1"/>
    </xf>
    <xf numFmtId="4" fontId="22" fillId="2" borderId="3" xfId="0" applyNumberFormat="1" applyFont="1" applyFill="1" applyBorder="1" applyAlignment="1">
      <alignment horizontal="left" vertical="center" indent="8"/>
    </xf>
    <xf numFmtId="4" fontId="17" fillId="2" borderId="4" xfId="0" applyNumberFormat="1" applyFont="1" applyFill="1" applyBorder="1" applyAlignment="1">
      <alignment horizontal="right" vertical="center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4" fontId="22" fillId="2" borderId="4" xfId="0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 applyAlignment="1">
      <alignment horizontal="left" vertical="center" indent="8"/>
    </xf>
    <xf numFmtId="4" fontId="17" fillId="2" borderId="3" xfId="0" applyNumberFormat="1" applyFont="1" applyFill="1" applyBorder="1" applyAlignment="1">
      <alignment vertical="center"/>
    </xf>
    <xf numFmtId="4" fontId="22" fillId="2" borderId="3" xfId="0" applyNumberFormat="1" applyFont="1" applyFill="1" applyBorder="1" applyAlignment="1">
      <alignment vertical="center"/>
    </xf>
    <xf numFmtId="4" fontId="17" fillId="0" borderId="4" xfId="0" applyNumberFormat="1" applyFont="1" applyFill="1" applyBorder="1" applyAlignment="1">
      <alignment vertical="center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4" fontId="22" fillId="0" borderId="4" xfId="0" applyNumberFormat="1" applyFont="1" applyFill="1" applyBorder="1" applyAlignment="1">
      <alignment vertical="center"/>
    </xf>
    <xf numFmtId="4" fontId="17" fillId="0" borderId="3" xfId="0" applyNumberFormat="1" applyFont="1" applyFill="1" applyBorder="1" applyAlignment="1">
      <alignment vertical="center"/>
    </xf>
    <xf numFmtId="4" fontId="22" fillId="0" borderId="3" xfId="0" applyNumberFormat="1" applyFont="1" applyFill="1" applyBorder="1" applyAlignment="1">
      <alignment vertical="center"/>
    </xf>
    <xf numFmtId="0" fontId="22" fillId="0" borderId="4" xfId="0" applyNumberFormat="1" applyFont="1" applyFill="1" applyBorder="1" applyAlignment="1" applyProtection="1">
      <alignment horizontal="left" vertical="center" wrapText="1"/>
    </xf>
    <xf numFmtId="4" fontId="22" fillId="0" borderId="3" xfId="0" applyNumberFormat="1" applyFont="1" applyFill="1" applyBorder="1" applyAlignment="1">
      <alignment horizontal="right" vertical="center"/>
    </xf>
    <xf numFmtId="2" fontId="26" fillId="0" borderId="3" xfId="0" applyNumberFormat="1" applyFont="1" applyFill="1" applyBorder="1" applyAlignment="1">
      <alignment horizontal="left" vertical="center" wrapText="1"/>
    </xf>
    <xf numFmtId="4" fontId="22" fillId="2" borderId="4" xfId="0" applyNumberFormat="1" applyFont="1" applyFill="1" applyBorder="1" applyAlignment="1">
      <alignment vertical="center"/>
    </xf>
    <xf numFmtId="0" fontId="25" fillId="0" borderId="0" xfId="0" applyFont="1"/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2" fontId="0" fillId="0" borderId="3" xfId="0" applyNumberFormat="1" applyBorder="1"/>
    <xf numFmtId="2" fontId="1" fillId="0" borderId="3" xfId="0" applyNumberFormat="1" applyFont="1" applyBorder="1"/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165" fontId="20" fillId="0" borderId="3" xfId="0" applyNumberFormat="1" applyFont="1" applyBorder="1" applyAlignment="1">
      <alignment horizontal="right"/>
    </xf>
    <xf numFmtId="4" fontId="17" fillId="4" borderId="3" xfId="0" applyNumberFormat="1" applyFont="1" applyFill="1" applyBorder="1" applyAlignment="1">
      <alignment horizontal="right" vertical="center"/>
    </xf>
    <xf numFmtId="0" fontId="24" fillId="5" borderId="3" xfId="0" applyFont="1" applyFill="1" applyBorder="1" applyAlignment="1">
      <alignment horizontal="left" vertical="center" wrapText="1"/>
    </xf>
    <xf numFmtId="0" fontId="17" fillId="2" borderId="8" xfId="0" applyNumberFormat="1" applyFont="1" applyFill="1" applyBorder="1" applyAlignment="1" applyProtection="1">
      <alignment horizontal="left" vertical="center" wrapText="1"/>
    </xf>
    <xf numFmtId="0" fontId="24" fillId="5" borderId="12" xfId="0" applyFont="1" applyFill="1" applyBorder="1" applyAlignment="1">
      <alignment horizontal="left" vertical="center" wrapText="1"/>
    </xf>
    <xf numFmtId="4" fontId="17" fillId="5" borderId="12" xfId="0" applyNumberFormat="1" applyFont="1" applyFill="1" applyBorder="1" applyAlignment="1">
      <alignment horizontal="right" vertical="center"/>
    </xf>
    <xf numFmtId="0" fontId="24" fillId="5" borderId="16" xfId="0" applyFont="1" applyFill="1" applyBorder="1" applyAlignment="1">
      <alignment horizontal="left" vertical="center" wrapText="1"/>
    </xf>
    <xf numFmtId="4" fontId="17" fillId="5" borderId="16" xfId="0" applyNumberFormat="1" applyFont="1" applyFill="1" applyBorder="1" applyAlignment="1">
      <alignment horizontal="right" vertical="center"/>
    </xf>
    <xf numFmtId="0" fontId="24" fillId="6" borderId="3" xfId="0" applyFont="1" applyFill="1" applyBorder="1" applyAlignment="1">
      <alignment horizontal="left" vertical="center" wrapText="1"/>
    </xf>
    <xf numFmtId="4" fontId="17" fillId="6" borderId="4" xfId="0" applyNumberFormat="1" applyFont="1" applyFill="1" applyBorder="1" applyAlignment="1">
      <alignment horizontal="right" vertical="center"/>
    </xf>
    <xf numFmtId="4" fontId="17" fillId="6" borderId="3" xfId="0" applyNumberFormat="1" applyFont="1" applyFill="1" applyBorder="1" applyAlignment="1">
      <alignment horizontal="right" vertical="center"/>
    </xf>
    <xf numFmtId="0" fontId="26" fillId="0" borderId="9" xfId="0" applyFont="1" applyBorder="1" applyAlignment="1">
      <alignment horizontal="left" vertical="center" wrapText="1"/>
    </xf>
    <xf numFmtId="0" fontId="24" fillId="6" borderId="12" xfId="0" applyFont="1" applyFill="1" applyBorder="1" applyAlignment="1">
      <alignment horizontal="left" vertical="center" wrapText="1"/>
    </xf>
    <xf numFmtId="4" fontId="17" fillId="6" borderId="12" xfId="0" applyNumberFormat="1" applyFont="1" applyFill="1" applyBorder="1" applyAlignment="1">
      <alignment horizontal="right" vertical="center"/>
    </xf>
    <xf numFmtId="0" fontId="24" fillId="6" borderId="16" xfId="0" applyFont="1" applyFill="1" applyBorder="1" applyAlignment="1">
      <alignment horizontal="left" vertical="center" wrapText="1"/>
    </xf>
    <xf numFmtId="4" fontId="17" fillId="6" borderId="16" xfId="0" applyNumberFormat="1" applyFont="1" applyFill="1" applyBorder="1" applyAlignment="1">
      <alignment horizontal="right" vertical="center"/>
    </xf>
    <xf numFmtId="0" fontId="24" fillId="7" borderId="3" xfId="0" applyFont="1" applyFill="1" applyBorder="1" applyAlignment="1">
      <alignment horizontal="left" vertical="center" wrapText="1"/>
    </xf>
    <xf numFmtId="4" fontId="17" fillId="7" borderId="3" xfId="0" applyNumberFormat="1" applyFont="1" applyFill="1" applyBorder="1" applyAlignment="1">
      <alignment horizontal="right" vertical="center"/>
    </xf>
    <xf numFmtId="4" fontId="22" fillId="2" borderId="9" xfId="0" applyNumberFormat="1" applyFont="1" applyFill="1" applyBorder="1" applyAlignment="1">
      <alignment vertical="center"/>
    </xf>
    <xf numFmtId="0" fontId="24" fillId="7" borderId="12" xfId="0" applyFont="1" applyFill="1" applyBorder="1" applyAlignment="1">
      <alignment horizontal="left" vertical="center" wrapText="1"/>
    </xf>
    <xf numFmtId="4" fontId="17" fillId="7" borderId="11" xfId="0" applyNumberFormat="1" applyFont="1" applyFill="1" applyBorder="1" applyAlignment="1">
      <alignment vertical="center"/>
    </xf>
    <xf numFmtId="0" fontId="26" fillId="0" borderId="9" xfId="0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/>
    </xf>
    <xf numFmtId="0" fontId="24" fillId="4" borderId="12" xfId="0" applyFont="1" applyFill="1" applyBorder="1" applyAlignment="1">
      <alignment horizontal="left" vertical="center" wrapText="1"/>
    </xf>
    <xf numFmtId="4" fontId="17" fillId="4" borderId="12" xfId="0" applyNumberFormat="1" applyFont="1" applyFill="1" applyBorder="1" applyAlignment="1">
      <alignment horizontal="right" vertical="center"/>
    </xf>
    <xf numFmtId="0" fontId="24" fillId="4" borderId="3" xfId="0" applyFont="1" applyFill="1" applyBorder="1" applyAlignment="1">
      <alignment horizontal="left" vertical="center" wrapText="1"/>
    </xf>
    <xf numFmtId="4" fontId="17" fillId="4" borderId="3" xfId="0" applyNumberFormat="1" applyFont="1" applyFill="1" applyBorder="1" applyAlignment="1">
      <alignment vertical="center"/>
    </xf>
    <xf numFmtId="4" fontId="17" fillId="6" borderId="3" xfId="0" applyNumberFormat="1" applyFont="1" applyFill="1" applyBorder="1" applyAlignment="1">
      <alignment vertical="center"/>
    </xf>
    <xf numFmtId="4" fontId="17" fillId="7" borderId="18" xfId="0" applyNumberFormat="1" applyFont="1" applyFill="1" applyBorder="1" applyAlignment="1">
      <alignment horizontal="right" vertical="center"/>
    </xf>
    <xf numFmtId="0" fontId="24" fillId="7" borderId="18" xfId="0" applyFont="1" applyFill="1" applyBorder="1" applyAlignment="1">
      <alignment horizontal="left" vertical="center" wrapText="1"/>
    </xf>
    <xf numFmtId="164" fontId="17" fillId="2" borderId="17" xfId="0" applyNumberFormat="1" applyFont="1" applyFill="1" applyBorder="1" applyAlignment="1">
      <alignment horizontal="right" vertical="center"/>
    </xf>
    <xf numFmtId="164" fontId="17" fillId="5" borderId="17" xfId="0" applyNumberFormat="1" applyFont="1" applyFill="1" applyBorder="1" applyAlignment="1">
      <alignment horizontal="right" vertical="center"/>
    </xf>
    <xf numFmtId="164" fontId="17" fillId="6" borderId="17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17" fillId="3" borderId="3" xfId="0" applyNumberFormat="1" applyFont="1" applyFill="1" applyBorder="1" applyAlignment="1" applyProtection="1">
      <alignment horizontal="right" vertical="center" wrapText="1"/>
    </xf>
    <xf numFmtId="4" fontId="17" fillId="3" borderId="3" xfId="0" applyNumberFormat="1" applyFont="1" applyFill="1" applyBorder="1" applyAlignment="1" applyProtection="1">
      <alignment horizontal="right" vertical="center" wrapText="1"/>
    </xf>
    <xf numFmtId="164" fontId="17" fillId="7" borderId="17" xfId="0" applyNumberFormat="1" applyFont="1" applyFill="1" applyBorder="1" applyAlignment="1">
      <alignment horizontal="right" vertical="center"/>
    </xf>
    <xf numFmtId="164" fontId="17" fillId="4" borderId="17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0" fillId="0" borderId="0" xfId="0" applyAlignment="1">
      <alignment horizontal="right"/>
    </xf>
    <xf numFmtId="4" fontId="17" fillId="2" borderId="6" xfId="0" applyNumberFormat="1" applyFont="1" applyFill="1" applyBorder="1" applyAlignment="1">
      <alignment horizontal="right" vertical="center"/>
    </xf>
    <xf numFmtId="4" fontId="21" fillId="0" borderId="3" xfId="0" applyNumberFormat="1" applyFont="1" applyFill="1" applyBorder="1" applyAlignment="1"/>
    <xf numFmtId="0" fontId="0" fillId="0" borderId="0" xfId="0" applyFont="1"/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2" fillId="0" borderId="1" xfId="0" applyNumberFormat="1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left"/>
    </xf>
    <xf numFmtId="0" fontId="22" fillId="0" borderId="2" xfId="0" applyNumberFormat="1" applyFont="1" applyFill="1" applyBorder="1" applyAlignment="1" applyProtection="1">
      <alignment horizontal="left"/>
    </xf>
    <xf numFmtId="0" fontId="22" fillId="0" borderId="4" xfId="0" applyNumberFormat="1" applyFont="1" applyFill="1" applyBorder="1" applyAlignment="1" applyProtection="1">
      <alignment horizontal="left"/>
    </xf>
    <xf numFmtId="0" fontId="17" fillId="0" borderId="1" xfId="0" applyNumberFormat="1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2" fontId="1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0" xfId="0" applyNumberFormat="1" applyFont="1" applyFill="1" applyBorder="1" applyAlignment="1" applyProtection="1">
      <alignment vertical="center" wrapText="1"/>
    </xf>
    <xf numFmtId="0" fontId="17" fillId="3" borderId="3" xfId="0" applyNumberFormat="1" applyFont="1" applyFill="1" applyBorder="1" applyAlignment="1" applyProtection="1">
      <alignment vertical="center" wrapText="1"/>
    </xf>
    <xf numFmtId="3" fontId="17" fillId="3" borderId="3" xfId="0" applyNumberFormat="1" applyFont="1" applyFill="1" applyBorder="1" applyAlignment="1" applyProtection="1">
      <alignment vertical="center" wrapText="1"/>
    </xf>
    <xf numFmtId="4" fontId="17" fillId="2" borderId="8" xfId="0" applyNumberFormat="1" applyFont="1" applyFill="1" applyBorder="1" applyAlignment="1">
      <alignment vertical="center"/>
    </xf>
    <xf numFmtId="4" fontId="17" fillId="5" borderId="15" xfId="0" applyNumberFormat="1" applyFont="1" applyFill="1" applyBorder="1" applyAlignment="1">
      <alignment vertical="center"/>
    </xf>
    <xf numFmtId="4" fontId="17" fillId="5" borderId="11" xfId="0" applyNumberFormat="1" applyFont="1" applyFill="1" applyBorder="1" applyAlignment="1">
      <alignment vertical="center"/>
    </xf>
    <xf numFmtId="4" fontId="17" fillId="2" borderId="4" xfId="0" applyNumberFormat="1" applyFont="1" applyFill="1" applyBorder="1" applyAlignment="1">
      <alignment vertical="center"/>
    </xf>
    <xf numFmtId="2" fontId="22" fillId="2" borderId="4" xfId="0" applyNumberFormat="1" applyFont="1" applyFill="1" applyBorder="1" applyAlignment="1">
      <alignment vertical="center"/>
    </xf>
    <xf numFmtId="4" fontId="17" fillId="5" borderId="4" xfId="0" applyNumberFormat="1" applyFont="1" applyFill="1" applyBorder="1" applyAlignment="1">
      <alignment vertical="center"/>
    </xf>
    <xf numFmtId="4" fontId="22" fillId="2" borderId="8" xfId="0" applyNumberFormat="1" applyFont="1" applyFill="1" applyBorder="1" applyAlignment="1">
      <alignment vertical="center"/>
    </xf>
    <xf numFmtId="4" fontId="17" fillId="6" borderId="15" xfId="0" applyNumberFormat="1" applyFont="1" applyFill="1" applyBorder="1" applyAlignment="1">
      <alignment vertical="center"/>
    </xf>
    <xf numFmtId="4" fontId="17" fillId="6" borderId="11" xfId="0" applyNumberFormat="1" applyFont="1" applyFill="1" applyBorder="1" applyAlignment="1">
      <alignment vertical="center"/>
    </xf>
    <xf numFmtId="4" fontId="17" fillId="6" borderId="4" xfId="0" applyNumberFormat="1" applyFont="1" applyFill="1" applyBorder="1" applyAlignment="1">
      <alignment vertical="center"/>
    </xf>
    <xf numFmtId="4" fontId="17" fillId="7" borderId="18" xfId="0" applyNumberFormat="1" applyFont="1" applyFill="1" applyBorder="1" applyAlignment="1">
      <alignment vertical="center"/>
    </xf>
    <xf numFmtId="4" fontId="17" fillId="7" borderId="4" xfId="0" applyNumberFormat="1" applyFont="1" applyFill="1" applyBorder="1" applyAlignment="1">
      <alignment vertical="center"/>
    </xf>
    <xf numFmtId="4" fontId="22" fillId="0" borderId="8" xfId="0" applyNumberFormat="1" applyFont="1" applyFill="1" applyBorder="1" applyAlignment="1">
      <alignment vertical="center"/>
    </xf>
    <xf numFmtId="4" fontId="17" fillId="4" borderId="11" xfId="0" applyNumberFormat="1" applyFont="1" applyFill="1" applyBorder="1" applyAlignment="1">
      <alignment vertical="center"/>
    </xf>
    <xf numFmtId="4" fontId="17" fillId="4" borderId="4" xfId="0" applyNumberFormat="1" applyFont="1" applyFill="1" applyBorder="1" applyAlignment="1">
      <alignment vertical="center"/>
    </xf>
    <xf numFmtId="0" fontId="25" fillId="0" borderId="0" xfId="0" applyFont="1" applyAlignment="1"/>
    <xf numFmtId="0" fontId="0" fillId="0" borderId="0" xfId="0" applyFont="1" applyAlignment="1"/>
    <xf numFmtId="0" fontId="23" fillId="0" borderId="0" xfId="0" applyFont="1" applyAlignment="1"/>
    <xf numFmtId="0" fontId="15" fillId="0" borderId="0" xfId="0" applyFont="1" applyAlignment="1"/>
    <xf numFmtId="0" fontId="0" fillId="0" borderId="0" xfId="0" applyAlignment="1"/>
    <xf numFmtId="4" fontId="17" fillId="2" borderId="9" xfId="0" applyNumberFormat="1" applyFont="1" applyFill="1" applyBorder="1" applyAlignment="1">
      <alignment horizontal="right" vertical="center"/>
    </xf>
    <xf numFmtId="4" fontId="17" fillId="5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4" fontId="17" fillId="7" borderId="12" xfId="0" applyNumberFormat="1" applyFont="1" applyFill="1" applyBorder="1" applyAlignment="1">
      <alignment vertical="center"/>
    </xf>
    <xf numFmtId="164" fontId="17" fillId="2" borderId="20" xfId="0" applyNumberFormat="1" applyFont="1" applyFill="1" applyBorder="1" applyAlignment="1">
      <alignment horizontal="right" vertical="center"/>
    </xf>
    <xf numFmtId="49" fontId="24" fillId="4" borderId="18" xfId="0" applyNumberFormat="1" applyFont="1" applyFill="1" applyBorder="1" applyAlignment="1">
      <alignment horizontal="left" vertical="center" wrapText="1"/>
    </xf>
    <xf numFmtId="4" fontId="17" fillId="4" borderId="23" xfId="0" applyNumberFormat="1" applyFont="1" applyFill="1" applyBorder="1" applyAlignment="1">
      <alignment vertical="center"/>
    </xf>
    <xf numFmtId="4" fontId="17" fillId="4" borderId="18" xfId="0" applyNumberFormat="1" applyFont="1" applyFill="1" applyBorder="1" applyAlignment="1">
      <alignment horizontal="right" vertical="center"/>
    </xf>
    <xf numFmtId="164" fontId="17" fillId="4" borderId="24" xfId="0" applyNumberFormat="1" applyFont="1" applyFill="1" applyBorder="1" applyAlignment="1">
      <alignment horizontal="right" vertical="center"/>
    </xf>
    <xf numFmtId="164" fontId="17" fillId="2" borderId="3" xfId="0" applyNumberFormat="1" applyFont="1" applyFill="1" applyBorder="1" applyAlignment="1">
      <alignment horizontal="right" vertical="center"/>
    </xf>
    <xf numFmtId="4" fontId="17" fillId="5" borderId="3" xfId="0" applyNumberFormat="1" applyFont="1" applyFill="1" applyBorder="1" applyAlignment="1">
      <alignment horizontal="right" vertical="center"/>
    </xf>
    <xf numFmtId="164" fontId="17" fillId="5" borderId="3" xfId="0" applyNumberFormat="1" applyFont="1" applyFill="1" applyBorder="1" applyAlignment="1">
      <alignment horizontal="right" vertical="center"/>
    </xf>
    <xf numFmtId="0" fontId="24" fillId="0" borderId="9" xfId="0" applyFont="1" applyBorder="1" applyAlignment="1">
      <alignment horizontal="left" vertical="center" wrapText="1"/>
    </xf>
    <xf numFmtId="164" fontId="22" fillId="2" borderId="17" xfId="0" applyNumberFormat="1" applyFont="1" applyFill="1" applyBorder="1" applyAlignment="1">
      <alignment horizontal="right" vertical="center"/>
    </xf>
    <xf numFmtId="16" fontId="9" fillId="2" borderId="3" xfId="0" quotePrefix="1" applyNumberFormat="1" applyFont="1" applyFill="1" applyBorder="1" applyAlignment="1">
      <alignment horizontal="left" vertical="center" wrapText="1" indent="1"/>
    </xf>
    <xf numFmtId="4" fontId="21" fillId="0" borderId="3" xfId="0" applyNumberFormat="1" applyFont="1" applyBorder="1" applyAlignment="1">
      <alignment horizontal="right"/>
    </xf>
    <xf numFmtId="4" fontId="21" fillId="0" borderId="3" xfId="0" applyNumberFormat="1" applyFont="1" applyFill="1" applyBorder="1" applyAlignment="1">
      <alignment horizontal="right"/>
    </xf>
    <xf numFmtId="4" fontId="20" fillId="0" borderId="3" xfId="0" applyNumberFormat="1" applyFont="1" applyFill="1" applyBorder="1" applyAlignment="1">
      <alignment horizontal="right"/>
    </xf>
    <xf numFmtId="0" fontId="9" fillId="8" borderId="3" xfId="0" applyNumberFormat="1" applyFont="1" applyFill="1" applyBorder="1" applyAlignment="1" applyProtection="1">
      <alignment horizontal="left" vertical="center" wrapText="1" indent="1"/>
    </xf>
    <xf numFmtId="4" fontId="0" fillId="8" borderId="3" xfId="0" applyNumberFormat="1" applyFont="1" applyFill="1" applyBorder="1"/>
    <xf numFmtId="4" fontId="3" fillId="8" borderId="3" xfId="0" applyNumberFormat="1" applyFont="1" applyFill="1" applyBorder="1" applyAlignment="1">
      <alignment horizontal="right"/>
    </xf>
    <xf numFmtId="4" fontId="1" fillId="8" borderId="3" xfId="0" applyNumberFormat="1" applyFont="1" applyFill="1" applyBorder="1"/>
    <xf numFmtId="4" fontId="0" fillId="0" borderId="0" xfId="0" applyNumberFormat="1" applyAlignment="1">
      <alignment horizontal="left" vertical="center"/>
    </xf>
    <xf numFmtId="165" fontId="29" fillId="0" borderId="3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3" borderId="2" xfId="0" quotePrefix="1" applyNumberFormat="1" applyFont="1" applyFill="1" applyBorder="1" applyAlignment="1" applyProtection="1">
      <alignment horizontal="left" vertical="center" wrapText="1"/>
    </xf>
    <xf numFmtId="0" fontId="11" fillId="3" borderId="4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2" xfId="0" quotePrefix="1" applyNumberFormat="1" applyFont="1" applyFill="1" applyBorder="1" applyAlignment="1" applyProtection="1">
      <alignment horizontal="left" vertical="center" wrapText="1"/>
    </xf>
    <xf numFmtId="0" fontId="11" fillId="0" borderId="4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11" fillId="3" borderId="2" xfId="0" applyNumberFormat="1" applyFont="1" applyFill="1" applyBorder="1" applyAlignment="1" applyProtection="1">
      <alignment horizontal="left" vertical="center" wrapText="1"/>
    </xf>
    <xf numFmtId="0" fontId="11" fillId="3" borderId="4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4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7" fillId="6" borderId="1" xfId="0" applyNumberFormat="1" applyFont="1" applyFill="1" applyBorder="1" applyAlignment="1" applyProtection="1">
      <alignment horizontal="left" vertical="center" wrapText="1"/>
    </xf>
    <xf numFmtId="0" fontId="17" fillId="6" borderId="2" xfId="0" applyNumberFormat="1" applyFont="1" applyFill="1" applyBorder="1" applyAlignment="1" applyProtection="1">
      <alignment horizontal="left" vertical="center" wrapText="1"/>
    </xf>
    <xf numFmtId="0" fontId="17" fillId="6" borderId="4" xfId="0" applyNumberFormat="1" applyFont="1" applyFill="1" applyBorder="1" applyAlignment="1" applyProtection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22" fillId="2" borderId="3" xfId="0" applyNumberFormat="1" applyFont="1" applyFill="1" applyBorder="1" applyAlignment="1" applyProtection="1">
      <alignment horizontal="left" vertical="center" wrapText="1"/>
    </xf>
    <xf numFmtId="0" fontId="17" fillId="5" borderId="1" xfId="0" applyNumberFormat="1" applyFont="1" applyFill="1" applyBorder="1" applyAlignment="1" applyProtection="1">
      <alignment horizontal="left" vertical="center"/>
    </xf>
    <xf numFmtId="0" fontId="27" fillId="5" borderId="2" xfId="0" applyFont="1" applyFill="1" applyBorder="1" applyAlignment="1">
      <alignment horizontal="left" vertical="center"/>
    </xf>
    <xf numFmtId="0" fontId="27" fillId="5" borderId="4" xfId="0" applyFont="1" applyFill="1" applyBorder="1" applyAlignment="1">
      <alignment horizontal="left" vertical="center"/>
    </xf>
    <xf numFmtId="0" fontId="17" fillId="6" borderId="13" xfId="0" applyNumberFormat="1" applyFont="1" applyFill="1" applyBorder="1" applyAlignment="1" applyProtection="1">
      <alignment horizontal="left" vertical="center" wrapText="1"/>
    </xf>
    <xf numFmtId="0" fontId="27" fillId="6" borderId="14" xfId="0" applyFont="1" applyFill="1" applyBorder="1" applyAlignment="1">
      <alignment horizontal="left" vertical="center" wrapText="1"/>
    </xf>
    <xf numFmtId="0" fontId="27" fillId="6" borderId="15" xfId="0" applyFont="1" applyFill="1" applyBorder="1" applyAlignment="1">
      <alignment horizontal="left" vertical="center" wrapText="1"/>
    </xf>
    <xf numFmtId="0" fontId="22" fillId="2" borderId="6" xfId="0" applyNumberFormat="1" applyFont="1" applyFill="1" applyBorder="1" applyAlignment="1" applyProtection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1" fontId="22" fillId="2" borderId="1" xfId="0" applyNumberFormat="1" applyFont="1" applyFill="1" applyBorder="1" applyAlignment="1" applyProtection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17" fillId="4" borderId="1" xfId="0" applyNumberFormat="1" applyFont="1" applyFill="1" applyBorder="1" applyAlignment="1" applyProtection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4" borderId="4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left" vertical="center"/>
    </xf>
    <xf numFmtId="0" fontId="25" fillId="0" borderId="2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horizontal="left" vertical="center"/>
    </xf>
    <xf numFmtId="0" fontId="22" fillId="0" borderId="2" xfId="0" applyNumberFormat="1" applyFont="1" applyFill="1" applyBorder="1" applyAlignment="1" applyProtection="1">
      <alignment horizontal="left" vertical="center"/>
    </xf>
    <xf numFmtId="0" fontId="22" fillId="0" borderId="4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horizontal="left" vertical="center" wrapText="1"/>
    </xf>
    <xf numFmtId="0" fontId="22" fillId="0" borderId="2" xfId="0" applyNumberFormat="1" applyFont="1" applyFill="1" applyBorder="1" applyAlignment="1" applyProtection="1">
      <alignment horizontal="left" vertical="center" wrapText="1"/>
    </xf>
    <xf numFmtId="0" fontId="22" fillId="0" borderId="4" xfId="0" applyNumberFormat="1" applyFont="1" applyFill="1" applyBorder="1" applyAlignment="1" applyProtection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left"/>
    </xf>
    <xf numFmtId="0" fontId="22" fillId="0" borderId="2" xfId="0" applyNumberFormat="1" applyFont="1" applyFill="1" applyBorder="1" applyAlignment="1" applyProtection="1">
      <alignment horizontal="left"/>
    </xf>
    <xf numFmtId="0" fontId="22" fillId="0" borderId="4" xfId="0" applyNumberFormat="1" applyFont="1" applyFill="1" applyBorder="1" applyAlignment="1" applyProtection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7" fillId="0" borderId="1" xfId="0" applyNumberFormat="1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27" fillId="0" borderId="2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2" fillId="2" borderId="6" xfId="0" applyNumberFormat="1" applyFont="1" applyFill="1" applyBorder="1" applyAlignment="1" applyProtection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17" fillId="7" borderId="10" xfId="0" applyNumberFormat="1" applyFont="1" applyFill="1" applyBorder="1" applyAlignment="1" applyProtection="1">
      <alignment horizontal="left" vertical="center" wrapText="1"/>
    </xf>
    <xf numFmtId="0" fontId="27" fillId="7" borderId="5" xfId="0" applyFont="1" applyFill="1" applyBorder="1" applyAlignment="1">
      <alignment horizontal="left"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17" fillId="7" borderId="1" xfId="0" applyNumberFormat="1" applyFont="1" applyFill="1" applyBorder="1" applyAlignment="1" applyProtection="1">
      <alignment horizontal="left" vertical="center" wrapText="1"/>
    </xf>
    <xf numFmtId="0" fontId="27" fillId="7" borderId="2" xfId="0" applyFont="1" applyFill="1" applyBorder="1" applyAlignment="1">
      <alignment horizontal="left" vertical="center" wrapText="1"/>
    </xf>
    <xf numFmtId="0" fontId="27" fillId="7" borderId="4" xfId="0" applyFont="1" applyFill="1" applyBorder="1" applyAlignment="1">
      <alignment horizontal="left" vertical="center" wrapText="1"/>
    </xf>
    <xf numFmtId="0" fontId="17" fillId="4" borderId="21" xfId="0" applyNumberFormat="1" applyFont="1" applyFill="1" applyBorder="1" applyAlignment="1" applyProtection="1">
      <alignment horizontal="left" vertical="center" wrapText="1"/>
    </xf>
    <xf numFmtId="0" fontId="27" fillId="4" borderId="22" xfId="0" applyFont="1" applyFill="1" applyBorder="1" applyAlignment="1">
      <alignment horizontal="left" vertical="center" wrapText="1"/>
    </xf>
    <xf numFmtId="0" fontId="27" fillId="4" borderId="23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left"/>
    </xf>
    <xf numFmtId="0" fontId="17" fillId="0" borderId="2" xfId="0" applyNumberFormat="1" applyFont="1" applyFill="1" applyBorder="1" applyAlignment="1" applyProtection="1">
      <alignment horizontal="left"/>
    </xf>
    <xf numFmtId="0" fontId="17" fillId="0" borderId="4" xfId="0" applyNumberFormat="1" applyFont="1" applyFill="1" applyBorder="1" applyAlignment="1" applyProtection="1">
      <alignment horizontal="left"/>
    </xf>
    <xf numFmtId="0" fontId="27" fillId="6" borderId="2" xfId="0" applyFont="1" applyFill="1" applyBorder="1" applyAlignment="1">
      <alignment horizontal="left" vertical="center" wrapText="1"/>
    </xf>
    <xf numFmtId="0" fontId="27" fillId="6" borderId="4" xfId="0" applyFont="1" applyFill="1" applyBorder="1" applyAlignment="1">
      <alignment horizontal="left" vertical="center" wrapText="1"/>
    </xf>
    <xf numFmtId="0" fontId="17" fillId="7" borderId="3" xfId="0" applyNumberFormat="1" applyFont="1" applyFill="1" applyBorder="1" applyAlignment="1" applyProtection="1">
      <alignment horizontal="left" vertical="center" wrapText="1"/>
    </xf>
    <xf numFmtId="0" fontId="27" fillId="7" borderId="3" xfId="0" applyFont="1" applyFill="1" applyBorder="1" applyAlignment="1">
      <alignment horizontal="left" vertical="center" wrapText="1"/>
    </xf>
    <xf numFmtId="0" fontId="22" fillId="0" borderId="6" xfId="0" applyNumberFormat="1" applyFont="1" applyFill="1" applyBorder="1" applyAlignment="1" applyProtection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1" fontId="22" fillId="2" borderId="1" xfId="0" applyNumberFormat="1" applyFont="1" applyFill="1" applyBorder="1" applyAlignment="1" applyProtection="1">
      <alignment horizontal="left" vertical="center" wrapText="1"/>
    </xf>
    <xf numFmtId="0" fontId="17" fillId="5" borderId="13" xfId="0" applyNumberFormat="1" applyFont="1" applyFill="1" applyBorder="1" applyAlignment="1" applyProtection="1">
      <alignment horizontal="left" vertical="center" wrapText="1"/>
    </xf>
    <xf numFmtId="0" fontId="17" fillId="5" borderId="14" xfId="0" applyNumberFormat="1" applyFont="1" applyFill="1" applyBorder="1" applyAlignment="1" applyProtection="1">
      <alignment horizontal="left" vertical="center" wrapText="1"/>
    </xf>
    <xf numFmtId="0" fontId="17" fillId="5" borderId="15" xfId="0" applyNumberFormat="1" applyFont="1" applyFill="1" applyBorder="1" applyAlignment="1" applyProtection="1">
      <alignment horizontal="left" vertical="center" wrapText="1"/>
    </xf>
    <xf numFmtId="0" fontId="17" fillId="5" borderId="10" xfId="0" applyNumberFormat="1" applyFont="1" applyFill="1" applyBorder="1" applyAlignment="1" applyProtection="1">
      <alignment horizontal="left" vertical="center" wrapText="1"/>
    </xf>
    <xf numFmtId="0" fontId="17" fillId="5" borderId="5" xfId="0" applyNumberFormat="1" applyFont="1" applyFill="1" applyBorder="1" applyAlignment="1" applyProtection="1">
      <alignment horizontal="left" vertical="center" wrapText="1"/>
    </xf>
    <xf numFmtId="0" fontId="17" fillId="5" borderId="11" xfId="0" applyNumberFormat="1" applyFont="1" applyFill="1" applyBorder="1" applyAlignment="1" applyProtection="1">
      <alignment horizontal="left" vertical="center" wrapText="1"/>
    </xf>
    <xf numFmtId="0" fontId="17" fillId="4" borderId="10" xfId="0" applyNumberFormat="1" applyFont="1" applyFill="1" applyBorder="1" applyAlignment="1" applyProtection="1">
      <alignment horizontal="left" vertical="center" wrapText="1"/>
    </xf>
    <xf numFmtId="0" fontId="27" fillId="4" borderId="5" xfId="0" applyFont="1" applyFill="1" applyBorder="1" applyAlignment="1">
      <alignment horizontal="left" vertical="center" wrapText="1"/>
    </xf>
    <xf numFmtId="0" fontId="27" fillId="4" borderId="11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7" fillId="3" borderId="2" xfId="0" applyNumberFormat="1" applyFont="1" applyFill="1" applyBorder="1" applyAlignment="1" applyProtection="1">
      <alignment horizontal="center" vertical="center" wrapText="1"/>
    </xf>
    <xf numFmtId="0" fontId="17" fillId="3" borderId="4" xfId="0" applyNumberFormat="1" applyFont="1" applyFill="1" applyBorder="1" applyAlignment="1" applyProtection="1">
      <alignment horizontal="center" vertical="center" wrapText="1"/>
    </xf>
    <xf numFmtId="0" fontId="17" fillId="2" borderId="6" xfId="0" applyNumberFormat="1" applyFont="1" applyFill="1" applyBorder="1" applyAlignment="1" applyProtection="1">
      <alignment horizontal="left" vertical="center" wrapText="1"/>
    </xf>
    <xf numFmtId="0" fontId="17" fillId="2" borderId="7" xfId="0" applyNumberFormat="1" applyFont="1" applyFill="1" applyBorder="1" applyAlignment="1" applyProtection="1">
      <alignment horizontal="left" vertical="center" wrapText="1"/>
    </xf>
    <xf numFmtId="0" fontId="17" fillId="2" borderId="8" xfId="0" applyNumberFormat="1" applyFont="1" applyFill="1" applyBorder="1" applyAlignment="1" applyProtection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17" fillId="6" borderId="10" xfId="0" applyNumberFormat="1" applyFont="1" applyFill="1" applyBorder="1" applyAlignment="1" applyProtection="1">
      <alignment horizontal="left" vertical="center" wrapText="1"/>
    </xf>
    <xf numFmtId="0" fontId="27" fillId="6" borderId="5" xfId="0" applyFont="1" applyFill="1" applyBorder="1" applyAlignment="1">
      <alignment horizontal="left" vertical="center" wrapText="1"/>
    </xf>
    <xf numFmtId="0" fontId="27" fillId="6" borderId="1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7" fillId="5" borderId="1" xfId="0" applyNumberFormat="1" applyFont="1" applyFill="1" applyBorder="1" applyAlignment="1" applyProtection="1">
      <alignment horizontal="left" vertical="center" wrapText="1"/>
    </xf>
    <xf numFmtId="0" fontId="17" fillId="5" borderId="2" xfId="0" applyNumberFormat="1" applyFont="1" applyFill="1" applyBorder="1" applyAlignment="1" applyProtection="1">
      <alignment horizontal="left" vertical="center" wrapText="1"/>
    </xf>
    <xf numFmtId="0" fontId="17" fillId="5" borderId="4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5"/>
  <sheetViews>
    <sheetView workbookViewId="0">
      <selection activeCell="J24" sqref="J24"/>
    </sheetView>
  </sheetViews>
  <sheetFormatPr defaultRowHeight="15" x14ac:dyDescent="0.25"/>
  <cols>
    <col min="6" max="6" width="13.140625" customWidth="1"/>
    <col min="7" max="7" width="25.28515625" customWidth="1"/>
    <col min="8" max="8" width="19.85546875" customWidth="1"/>
    <col min="9" max="9" width="19.7109375" customWidth="1"/>
    <col min="10" max="10" width="18.85546875" customWidth="1"/>
    <col min="11" max="11" width="10" customWidth="1"/>
    <col min="12" max="12" width="12.28515625" customWidth="1"/>
  </cols>
  <sheetData>
    <row r="1" spans="2:12" ht="42" customHeight="1" x14ac:dyDescent="0.25">
      <c r="B1" s="248" t="s">
        <v>246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2:12" ht="6.7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248" t="s">
        <v>10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2:12" ht="19.5" customHeight="1" x14ac:dyDescent="0.25">
      <c r="B4" s="234"/>
      <c r="C4" s="234"/>
      <c r="D4" s="234"/>
      <c r="E4" s="16"/>
      <c r="F4" s="16"/>
      <c r="G4" s="16"/>
      <c r="H4" s="16"/>
      <c r="I4" s="16"/>
      <c r="J4" s="3"/>
      <c r="K4" s="3"/>
    </row>
    <row r="5" spans="2:12" ht="18" customHeight="1" x14ac:dyDescent="0.25">
      <c r="B5" s="248" t="s">
        <v>40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</row>
    <row r="6" spans="2:12" ht="18" customHeight="1" x14ac:dyDescent="0.25">
      <c r="B6" s="31"/>
      <c r="C6" s="33"/>
      <c r="D6" s="33"/>
      <c r="E6" s="33"/>
      <c r="F6" s="33"/>
      <c r="G6" s="33"/>
      <c r="H6" s="33"/>
      <c r="I6" s="33"/>
      <c r="J6" s="33"/>
      <c r="K6" s="33"/>
    </row>
    <row r="7" spans="2:12" x14ac:dyDescent="0.25">
      <c r="B7" s="260" t="s">
        <v>41</v>
      </c>
      <c r="C7" s="260"/>
      <c r="D7" s="260"/>
      <c r="E7" s="260"/>
      <c r="F7" s="260"/>
      <c r="G7" s="4"/>
      <c r="H7" s="4"/>
      <c r="I7" s="4"/>
      <c r="J7" s="4"/>
      <c r="K7" s="17"/>
    </row>
    <row r="8" spans="2:12" ht="38.25" x14ac:dyDescent="0.25">
      <c r="B8" s="238" t="s">
        <v>7</v>
      </c>
      <c r="C8" s="239"/>
      <c r="D8" s="239"/>
      <c r="E8" s="239"/>
      <c r="F8" s="240"/>
      <c r="G8" s="22" t="s">
        <v>247</v>
      </c>
      <c r="H8" s="1" t="s">
        <v>248</v>
      </c>
      <c r="I8" s="1" t="s">
        <v>249</v>
      </c>
      <c r="J8" s="22" t="s">
        <v>250</v>
      </c>
      <c r="K8" s="1" t="s">
        <v>12</v>
      </c>
      <c r="L8" s="1" t="s">
        <v>32</v>
      </c>
    </row>
    <row r="9" spans="2:12" s="25" customFormat="1" ht="11.25" x14ac:dyDescent="0.2">
      <c r="B9" s="241">
        <v>1</v>
      </c>
      <c r="C9" s="241"/>
      <c r="D9" s="241"/>
      <c r="E9" s="241"/>
      <c r="F9" s="242"/>
      <c r="G9" s="24">
        <v>2</v>
      </c>
      <c r="H9" s="23">
        <v>3</v>
      </c>
      <c r="I9" s="23">
        <v>4</v>
      </c>
      <c r="J9" s="23">
        <v>5</v>
      </c>
      <c r="K9" s="23" t="s">
        <v>14</v>
      </c>
      <c r="L9" s="23" t="s">
        <v>184</v>
      </c>
    </row>
    <row r="10" spans="2:12" ht="15" customHeight="1" x14ac:dyDescent="0.25">
      <c r="B10" s="257" t="s">
        <v>0</v>
      </c>
      <c r="C10" s="258"/>
      <c r="D10" s="258"/>
      <c r="E10" s="258"/>
      <c r="F10" s="259"/>
      <c r="G10" s="38">
        <f>SUM(G11+G12)</f>
        <v>968787.39</v>
      </c>
      <c r="H10" s="38">
        <v>2069826</v>
      </c>
      <c r="I10" s="38">
        <v>2069826</v>
      </c>
      <c r="J10" s="38">
        <f>SUM(J11:J12)</f>
        <v>1046007.91</v>
      </c>
      <c r="K10" s="38">
        <f>(J10/G10)*100</f>
        <v>107.97084280793538</v>
      </c>
      <c r="L10" s="59">
        <f>(J10/H10)*100</f>
        <v>50.536031048020455</v>
      </c>
    </row>
    <row r="11" spans="2:12" ht="15" customHeight="1" x14ac:dyDescent="0.25">
      <c r="B11" s="243" t="s">
        <v>33</v>
      </c>
      <c r="C11" s="245"/>
      <c r="D11" s="245"/>
      <c r="E11" s="245"/>
      <c r="F11" s="246"/>
      <c r="G11" s="37">
        <v>968715.37</v>
      </c>
      <c r="H11" s="37">
        <v>2066826</v>
      </c>
      <c r="I11" s="37">
        <v>2066826</v>
      </c>
      <c r="J11" s="37">
        <v>1045827.86</v>
      </c>
      <c r="K11" s="38">
        <f t="shared" ref="K11:K16" si="0">(J11/G11)*100</f>
        <v>107.96028352476745</v>
      </c>
      <c r="L11" s="59">
        <f t="shared" ref="L11:L16" si="1">(J11/H11)*100</f>
        <v>50.600672722328824</v>
      </c>
    </row>
    <row r="12" spans="2:12" x14ac:dyDescent="0.25">
      <c r="B12" s="261" t="s">
        <v>38</v>
      </c>
      <c r="C12" s="262"/>
      <c r="D12" s="262"/>
      <c r="E12" s="262"/>
      <c r="F12" s="263"/>
      <c r="G12" s="37">
        <v>72.02</v>
      </c>
      <c r="H12" s="37">
        <v>1000</v>
      </c>
      <c r="I12" s="37">
        <v>1000</v>
      </c>
      <c r="J12" s="37">
        <v>180.05</v>
      </c>
      <c r="K12" s="38">
        <f t="shared" si="0"/>
        <v>250.00000000000006</v>
      </c>
      <c r="L12" s="59">
        <f t="shared" si="1"/>
        <v>18.005000000000003</v>
      </c>
    </row>
    <row r="13" spans="2:12" x14ac:dyDescent="0.25">
      <c r="B13" s="18" t="s">
        <v>1</v>
      </c>
      <c r="C13" s="32"/>
      <c r="D13" s="32"/>
      <c r="E13" s="32"/>
      <c r="F13" s="32"/>
      <c r="G13" s="38">
        <v>1102176.3500000001</v>
      </c>
      <c r="H13" s="38">
        <v>2089826</v>
      </c>
      <c r="I13" s="38">
        <v>2089826</v>
      </c>
      <c r="J13" s="38">
        <f>SUM(J14:J15)</f>
        <v>1056855.6299999999</v>
      </c>
      <c r="K13" s="38">
        <f t="shared" si="0"/>
        <v>95.888069998961583</v>
      </c>
      <c r="L13" s="59">
        <f t="shared" si="1"/>
        <v>50.571465279884542</v>
      </c>
    </row>
    <row r="14" spans="2:12" ht="15" customHeight="1" x14ac:dyDescent="0.25">
      <c r="B14" s="250" t="s">
        <v>34</v>
      </c>
      <c r="C14" s="251"/>
      <c r="D14" s="251"/>
      <c r="E14" s="251"/>
      <c r="F14" s="252"/>
      <c r="G14" s="37">
        <v>1097725.22</v>
      </c>
      <c r="H14" s="37">
        <v>2067826</v>
      </c>
      <c r="I14" s="37">
        <v>2067826</v>
      </c>
      <c r="J14" s="37">
        <v>1055379.6299999999</v>
      </c>
      <c r="K14" s="38">
        <f t="shared" si="0"/>
        <v>96.1424235110495</v>
      </c>
      <c r="L14" s="59">
        <f t="shared" si="1"/>
        <v>51.03812554828113</v>
      </c>
    </row>
    <row r="15" spans="2:12" x14ac:dyDescent="0.25">
      <c r="B15" s="253" t="s">
        <v>35</v>
      </c>
      <c r="C15" s="254"/>
      <c r="D15" s="254"/>
      <c r="E15" s="254"/>
      <c r="F15" s="255"/>
      <c r="G15" s="39">
        <v>4451.13</v>
      </c>
      <c r="H15" s="37">
        <v>22000</v>
      </c>
      <c r="I15" s="37">
        <v>22000</v>
      </c>
      <c r="J15" s="39">
        <v>1476</v>
      </c>
      <c r="K15" s="38">
        <f t="shared" si="0"/>
        <v>33.160118891157978</v>
      </c>
      <c r="L15" s="59">
        <f t="shared" si="1"/>
        <v>6.709090909090909</v>
      </c>
    </row>
    <row r="16" spans="2:12" ht="15" customHeight="1" x14ac:dyDescent="0.25">
      <c r="B16" s="230" t="s">
        <v>42</v>
      </c>
      <c r="C16" s="231"/>
      <c r="D16" s="231"/>
      <c r="E16" s="231"/>
      <c r="F16" s="232"/>
      <c r="G16" s="38">
        <v>-133388.96</v>
      </c>
      <c r="H16" s="38">
        <v>-20000</v>
      </c>
      <c r="I16" s="38">
        <v>-20000</v>
      </c>
      <c r="J16" s="38">
        <v>-10847.72</v>
      </c>
      <c r="K16" s="38">
        <f t="shared" si="0"/>
        <v>8.1323971639032191</v>
      </c>
      <c r="L16" s="40">
        <f t="shared" si="1"/>
        <v>54.238599999999991</v>
      </c>
    </row>
    <row r="17" spans="1:43" ht="18" x14ac:dyDescent="0.25">
      <c r="B17" s="16"/>
      <c r="C17" s="15"/>
      <c r="D17" s="15"/>
      <c r="E17" s="15"/>
      <c r="F17" s="15"/>
      <c r="G17" s="41"/>
      <c r="H17" s="41"/>
      <c r="I17" s="42"/>
      <c r="J17" s="42"/>
      <c r="K17" s="42"/>
      <c r="L17" s="42"/>
    </row>
    <row r="18" spans="1:43" ht="18" customHeight="1" x14ac:dyDescent="0.25">
      <c r="B18" s="260" t="s">
        <v>43</v>
      </c>
      <c r="C18" s="260"/>
      <c r="D18" s="260"/>
      <c r="E18" s="260"/>
      <c r="F18" s="260"/>
      <c r="G18" s="41"/>
      <c r="H18" s="41"/>
      <c r="I18" s="42"/>
      <c r="J18" s="42"/>
      <c r="K18" s="42"/>
      <c r="L18" s="42"/>
    </row>
    <row r="19" spans="1:43" ht="38.25" x14ac:dyDescent="0.25">
      <c r="B19" s="238" t="s">
        <v>7</v>
      </c>
      <c r="C19" s="239"/>
      <c r="D19" s="239"/>
      <c r="E19" s="239"/>
      <c r="F19" s="240"/>
      <c r="G19" s="43" t="s">
        <v>251</v>
      </c>
      <c r="H19" s="44" t="s">
        <v>248</v>
      </c>
      <c r="I19" s="44" t="s">
        <v>249</v>
      </c>
      <c r="J19" s="43" t="s">
        <v>252</v>
      </c>
      <c r="K19" s="44" t="s">
        <v>12</v>
      </c>
      <c r="L19" s="44" t="s">
        <v>32</v>
      </c>
    </row>
    <row r="20" spans="1:43" s="25" customFormat="1" x14ac:dyDescent="0.25">
      <c r="B20" s="241">
        <v>1</v>
      </c>
      <c r="C20" s="241"/>
      <c r="D20" s="241"/>
      <c r="E20" s="241"/>
      <c r="F20" s="242"/>
      <c r="G20" s="46">
        <v>2</v>
      </c>
      <c r="H20" s="47">
        <v>3</v>
      </c>
      <c r="I20" s="47">
        <v>4</v>
      </c>
      <c r="J20" s="47">
        <v>5</v>
      </c>
      <c r="K20" s="45" t="s">
        <v>14</v>
      </c>
      <c r="L20" s="45" t="s">
        <v>15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5"/>
      <c r="B21" s="243" t="s">
        <v>36</v>
      </c>
      <c r="C21" s="245"/>
      <c r="D21" s="245"/>
      <c r="E21" s="245"/>
      <c r="F21" s="246"/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</row>
    <row r="22" spans="1:43" ht="22.15" customHeight="1" x14ac:dyDescent="0.25">
      <c r="A22" s="25"/>
      <c r="B22" s="243" t="s">
        <v>37</v>
      </c>
      <c r="C22" s="244"/>
      <c r="D22" s="244"/>
      <c r="E22" s="244"/>
      <c r="F22" s="244"/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</row>
    <row r="23" spans="1:43" s="34" customFormat="1" ht="15" customHeight="1" x14ac:dyDescent="0.25">
      <c r="A23" s="25"/>
      <c r="B23" s="235" t="s">
        <v>39</v>
      </c>
      <c r="C23" s="236"/>
      <c r="D23" s="236"/>
      <c r="E23" s="236"/>
      <c r="F23" s="237"/>
      <c r="G23" s="38">
        <v>0</v>
      </c>
      <c r="H23" s="38">
        <f t="shared" ref="H23" si="2">H21-H22</f>
        <v>0</v>
      </c>
      <c r="I23" s="39">
        <v>0</v>
      </c>
      <c r="J23" s="39">
        <v>0</v>
      </c>
      <c r="K23" s="38">
        <v>0</v>
      </c>
      <c r="L23" s="38"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34" customFormat="1" ht="15" customHeight="1" x14ac:dyDescent="0.25">
      <c r="A24" s="25"/>
      <c r="B24" s="235" t="s">
        <v>44</v>
      </c>
      <c r="C24" s="236"/>
      <c r="D24" s="236"/>
      <c r="E24" s="236"/>
      <c r="F24" s="237"/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25"/>
      <c r="B25" s="230" t="s">
        <v>45</v>
      </c>
      <c r="C25" s="233"/>
      <c r="D25" s="233"/>
      <c r="E25" s="233"/>
      <c r="F25" s="233"/>
      <c r="G25" s="38">
        <v>145.9</v>
      </c>
      <c r="H25" s="38">
        <v>0</v>
      </c>
      <c r="I25" s="38">
        <v>0</v>
      </c>
      <c r="J25" s="38">
        <v>10847.72</v>
      </c>
      <c r="K25" s="38">
        <v>0</v>
      </c>
      <c r="L25" s="38">
        <v>0</v>
      </c>
    </row>
    <row r="26" spans="1:43" ht="15.75" x14ac:dyDescent="0.25">
      <c r="B26" s="12"/>
      <c r="C26" s="13"/>
      <c r="D26" s="13"/>
      <c r="E26" s="13"/>
      <c r="F26" s="13"/>
      <c r="G26" s="14"/>
      <c r="H26" s="14"/>
      <c r="I26" s="14"/>
      <c r="J26" s="14"/>
      <c r="K26" s="14"/>
    </row>
    <row r="27" spans="1:43" ht="15.75" x14ac:dyDescent="0.25">
      <c r="B27" s="247" t="s">
        <v>49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</row>
    <row r="28" spans="1:43" ht="15.75" x14ac:dyDescent="0.25">
      <c r="B28" s="12"/>
      <c r="C28" s="13"/>
      <c r="D28" s="13"/>
      <c r="E28" s="13"/>
      <c r="F28" s="13"/>
      <c r="G28" s="14"/>
      <c r="H28" s="14"/>
      <c r="I28" s="14"/>
      <c r="J28" s="14"/>
      <c r="K28" s="14"/>
    </row>
    <row r="29" spans="1:43" ht="15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</row>
    <row r="30" spans="1:43" x14ac:dyDescent="0.25"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43" ht="15" customHeight="1" x14ac:dyDescent="0.25">
      <c r="B31" s="256" t="s">
        <v>46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/>
    </row>
    <row r="32" spans="1:43" ht="36.75" customHeight="1" x14ac:dyDescent="0.25"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</row>
    <row r="33" spans="2:12" x14ac:dyDescent="0.25"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  <row r="34" spans="2:12" ht="15" customHeight="1" x14ac:dyDescent="0.25"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</row>
    <row r="35" spans="2:12" x14ac:dyDescent="0.25"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</row>
  </sheetData>
  <mergeCells count="27"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"/>
  <sheetViews>
    <sheetView topLeftCell="B48" workbookViewId="0">
      <selection activeCell="F75" sqref="F75"/>
    </sheetView>
  </sheetViews>
  <sheetFormatPr defaultRowHeight="15" x14ac:dyDescent="0.25"/>
  <cols>
    <col min="1" max="1" width="2.7109375" customWidth="1"/>
    <col min="2" max="2" width="3.85546875" customWidth="1"/>
    <col min="3" max="3" width="4.42578125" customWidth="1"/>
    <col min="4" max="4" width="4.7109375" customWidth="1"/>
    <col min="5" max="5" width="5.42578125" customWidth="1"/>
    <col min="6" max="6" width="48.7109375" customWidth="1"/>
    <col min="7" max="7" width="20.85546875" customWidth="1"/>
    <col min="8" max="9" width="20.7109375" customWidth="1"/>
    <col min="10" max="10" width="21.28515625" customWidth="1"/>
    <col min="11" max="12" width="12.140625" customWidth="1"/>
  </cols>
  <sheetData>
    <row r="1" spans="2:12" ht="18" customHeight="1" x14ac:dyDescent="0.25">
      <c r="B1" s="2"/>
      <c r="C1" s="2"/>
      <c r="D1" s="2"/>
      <c r="E1" s="16"/>
      <c r="F1" s="2"/>
      <c r="G1" s="2"/>
      <c r="H1" s="2"/>
      <c r="I1" s="2"/>
      <c r="J1" s="2"/>
      <c r="K1" s="2"/>
    </row>
    <row r="2" spans="2:12" ht="15.75" customHeight="1" x14ac:dyDescent="0.25">
      <c r="B2" s="248" t="s">
        <v>10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2:12" ht="18" x14ac:dyDescent="0.25">
      <c r="B3" s="2"/>
      <c r="C3" s="2"/>
      <c r="D3" s="2"/>
      <c r="E3" s="16"/>
      <c r="F3" s="2"/>
      <c r="G3" s="2"/>
      <c r="H3" s="2"/>
      <c r="I3" s="2"/>
      <c r="J3" s="3"/>
      <c r="K3" s="3"/>
    </row>
    <row r="4" spans="2:12" ht="18" customHeight="1" x14ac:dyDescent="0.25">
      <c r="B4" s="248" t="s">
        <v>47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</row>
    <row r="5" spans="2:12" ht="18" x14ac:dyDescent="0.25">
      <c r="B5" s="2"/>
      <c r="C5" s="2"/>
      <c r="D5" s="2"/>
      <c r="E5" s="16"/>
      <c r="F5" s="2"/>
      <c r="G5" s="2"/>
      <c r="H5" s="2"/>
      <c r="I5" s="2"/>
      <c r="J5" s="3"/>
      <c r="K5" s="3"/>
    </row>
    <row r="6" spans="2:12" ht="15.75" customHeight="1" x14ac:dyDescent="0.25">
      <c r="B6" s="248" t="s">
        <v>13</v>
      </c>
      <c r="C6" s="248"/>
      <c r="D6" s="248"/>
      <c r="E6" s="248"/>
      <c r="F6" s="248"/>
      <c r="G6" s="248"/>
      <c r="H6" s="248"/>
      <c r="I6" s="248"/>
      <c r="J6" s="248"/>
      <c r="K6" s="248"/>
      <c r="L6" s="248"/>
    </row>
    <row r="7" spans="2:12" ht="18" x14ac:dyDescent="0.25">
      <c r="B7" s="2"/>
      <c r="C7" s="2"/>
      <c r="D7" s="2"/>
      <c r="E7" s="16"/>
      <c r="F7" s="2"/>
      <c r="G7" s="2"/>
      <c r="H7" s="2"/>
      <c r="I7" s="2"/>
      <c r="J7" s="3"/>
      <c r="K7" s="3"/>
    </row>
    <row r="8" spans="2:12" ht="38.25" x14ac:dyDescent="0.25">
      <c r="B8" s="264" t="s">
        <v>7</v>
      </c>
      <c r="C8" s="265"/>
      <c r="D8" s="265"/>
      <c r="E8" s="265"/>
      <c r="F8" s="266"/>
      <c r="G8" s="35" t="s">
        <v>253</v>
      </c>
      <c r="H8" s="35" t="s">
        <v>248</v>
      </c>
      <c r="I8" s="35" t="s">
        <v>249</v>
      </c>
      <c r="J8" s="35" t="s">
        <v>250</v>
      </c>
      <c r="K8" s="35" t="s">
        <v>12</v>
      </c>
      <c r="L8" s="35" t="s">
        <v>32</v>
      </c>
    </row>
    <row r="9" spans="2:12" ht="16.5" customHeight="1" x14ac:dyDescent="0.25">
      <c r="B9" s="264">
        <v>1</v>
      </c>
      <c r="C9" s="265"/>
      <c r="D9" s="265"/>
      <c r="E9" s="265"/>
      <c r="F9" s="266"/>
      <c r="G9" s="35">
        <v>2</v>
      </c>
      <c r="H9" s="35">
        <v>3</v>
      </c>
      <c r="I9" s="35">
        <v>4</v>
      </c>
      <c r="J9" s="35">
        <v>5</v>
      </c>
      <c r="K9" s="35" t="s">
        <v>14</v>
      </c>
      <c r="L9" s="35" t="s">
        <v>184</v>
      </c>
    </row>
    <row r="10" spans="2:12" x14ac:dyDescent="0.25">
      <c r="B10" s="6"/>
      <c r="C10" s="6"/>
      <c r="D10" s="6"/>
      <c r="E10" s="6"/>
      <c r="F10" s="6" t="s">
        <v>117</v>
      </c>
      <c r="G10" s="5">
        <v>0</v>
      </c>
      <c r="H10" s="5"/>
      <c r="I10" s="5"/>
      <c r="J10" s="26"/>
      <c r="K10" s="26"/>
      <c r="L10" s="26"/>
    </row>
    <row r="11" spans="2:12" ht="15.75" customHeight="1" x14ac:dyDescent="0.25">
      <c r="B11" s="6">
        <v>6</v>
      </c>
      <c r="C11" s="6"/>
      <c r="D11" s="6"/>
      <c r="E11" s="6"/>
      <c r="F11" s="6" t="s">
        <v>2</v>
      </c>
      <c r="G11" s="51">
        <f>SUM(G12+G18+G21+G24+G31+G35)</f>
        <v>968787.39000000013</v>
      </c>
      <c r="H11" s="50">
        <v>2069826</v>
      </c>
      <c r="I11" s="50">
        <v>2069826</v>
      </c>
      <c r="J11" s="51">
        <f>SUM(J12+J18+J21+J24+J31)</f>
        <v>1045827.8600000001</v>
      </c>
      <c r="K11" s="60">
        <f>(J11/G11)*100</f>
        <v>107.95225771879626</v>
      </c>
      <c r="L11" s="60">
        <f>(J11/H11)*100</f>
        <v>50.527332249184234</v>
      </c>
    </row>
    <row r="12" spans="2:12" ht="25.5" x14ac:dyDescent="0.25">
      <c r="B12" s="6"/>
      <c r="C12" s="6">
        <v>63</v>
      </c>
      <c r="D12" s="6"/>
      <c r="E12" s="6"/>
      <c r="F12" s="6" t="s">
        <v>16</v>
      </c>
      <c r="G12" s="51">
        <f>SUM(G14+G17)</f>
        <v>823762.81</v>
      </c>
      <c r="H12" s="50">
        <v>1772640</v>
      </c>
      <c r="I12" s="50">
        <v>1772640</v>
      </c>
      <c r="J12" s="51">
        <v>898264.42</v>
      </c>
      <c r="K12" s="60">
        <f t="shared" ref="K12:K45" si="0">(J12/G12)*100</f>
        <v>109.04406087475593</v>
      </c>
      <c r="L12" s="60">
        <f t="shared" ref="L12:L45" si="1">(J12/H12)*100</f>
        <v>50.673820967596363</v>
      </c>
    </row>
    <row r="13" spans="2:12" ht="30" customHeight="1" x14ac:dyDescent="0.25">
      <c r="B13" s="21"/>
      <c r="C13" s="21"/>
      <c r="D13" s="21">
        <v>636</v>
      </c>
      <c r="E13" s="21"/>
      <c r="F13" s="52" t="s">
        <v>50</v>
      </c>
      <c r="G13" s="51">
        <v>823462.81</v>
      </c>
      <c r="H13" s="50">
        <v>1772640</v>
      </c>
      <c r="I13" s="50">
        <v>1772640</v>
      </c>
      <c r="J13" s="51">
        <v>898264.42</v>
      </c>
      <c r="K13" s="60">
        <f t="shared" si="0"/>
        <v>109.08378728117667</v>
      </c>
      <c r="L13" s="60">
        <f t="shared" si="1"/>
        <v>50.673820967596363</v>
      </c>
    </row>
    <row r="14" spans="2:12" ht="30" customHeight="1" x14ac:dyDescent="0.25">
      <c r="B14" s="7"/>
      <c r="C14" s="7"/>
      <c r="D14" s="7"/>
      <c r="E14" s="7">
        <v>6361</v>
      </c>
      <c r="F14" s="27" t="s">
        <v>50</v>
      </c>
      <c r="G14" s="49">
        <v>823462.81</v>
      </c>
      <c r="H14" s="48">
        <v>1772640</v>
      </c>
      <c r="I14" s="48">
        <v>1772640</v>
      </c>
      <c r="J14" s="49">
        <v>898264.42</v>
      </c>
      <c r="K14" s="60">
        <f t="shared" si="0"/>
        <v>109.08378728117667</v>
      </c>
      <c r="L14" s="60">
        <f t="shared" si="1"/>
        <v>50.673820967596363</v>
      </c>
    </row>
    <row r="15" spans="2:12" ht="30" customHeight="1" x14ac:dyDescent="0.25">
      <c r="B15" s="7"/>
      <c r="C15" s="7"/>
      <c r="D15" s="7"/>
      <c r="E15" s="7">
        <v>6362</v>
      </c>
      <c r="F15" s="27" t="s">
        <v>66</v>
      </c>
      <c r="G15" s="49">
        <v>0</v>
      </c>
      <c r="H15" s="48">
        <v>0</v>
      </c>
      <c r="I15" s="48">
        <v>0</v>
      </c>
      <c r="J15" s="49">
        <v>0</v>
      </c>
      <c r="K15" s="60">
        <v>0</v>
      </c>
      <c r="L15" s="60">
        <v>0</v>
      </c>
    </row>
    <row r="16" spans="2:12" ht="30" customHeight="1" x14ac:dyDescent="0.25">
      <c r="B16" s="7"/>
      <c r="C16" s="7"/>
      <c r="D16" s="21">
        <v>639</v>
      </c>
      <c r="E16" s="21"/>
      <c r="F16" s="52" t="s">
        <v>209</v>
      </c>
      <c r="G16" s="51">
        <v>300</v>
      </c>
      <c r="H16" s="50">
        <v>0</v>
      </c>
      <c r="I16" s="50">
        <v>0</v>
      </c>
      <c r="J16" s="51">
        <v>0</v>
      </c>
      <c r="K16" s="60">
        <f t="shared" si="0"/>
        <v>0</v>
      </c>
      <c r="L16" s="60">
        <v>0</v>
      </c>
    </row>
    <row r="17" spans="2:12" ht="30" customHeight="1" x14ac:dyDescent="0.25">
      <c r="B17" s="7"/>
      <c r="C17" s="7"/>
      <c r="D17" s="7"/>
      <c r="E17" s="7">
        <v>6391</v>
      </c>
      <c r="F17" s="27" t="s">
        <v>210</v>
      </c>
      <c r="G17" s="49">
        <v>300</v>
      </c>
      <c r="H17" s="48">
        <v>0</v>
      </c>
      <c r="I17" s="48">
        <v>0</v>
      </c>
      <c r="J17" s="49">
        <v>0</v>
      </c>
      <c r="K17" s="60">
        <f t="shared" si="0"/>
        <v>0</v>
      </c>
      <c r="L17" s="60">
        <v>0</v>
      </c>
    </row>
    <row r="18" spans="2:12" ht="30" customHeight="1" x14ac:dyDescent="0.25">
      <c r="B18" s="21"/>
      <c r="C18" s="21">
        <v>64</v>
      </c>
      <c r="D18" s="21"/>
      <c r="E18" s="21"/>
      <c r="F18" s="52" t="s">
        <v>60</v>
      </c>
      <c r="G18" s="51">
        <v>27.34</v>
      </c>
      <c r="H18" s="50">
        <v>0</v>
      </c>
      <c r="I18" s="50">
        <v>0</v>
      </c>
      <c r="J18" s="51">
        <v>0</v>
      </c>
      <c r="K18" s="60">
        <f t="shared" si="0"/>
        <v>0</v>
      </c>
      <c r="L18" s="60">
        <v>0</v>
      </c>
    </row>
    <row r="19" spans="2:12" ht="23.25" customHeight="1" x14ac:dyDescent="0.25">
      <c r="B19" s="21"/>
      <c r="C19" s="21"/>
      <c r="D19" s="21">
        <v>641</v>
      </c>
      <c r="E19" s="21"/>
      <c r="F19" s="52" t="s">
        <v>51</v>
      </c>
      <c r="G19" s="51">
        <v>27.34</v>
      </c>
      <c r="H19" s="50">
        <v>0</v>
      </c>
      <c r="I19" s="50">
        <v>0</v>
      </c>
      <c r="J19" s="51">
        <v>0</v>
      </c>
      <c r="K19" s="60">
        <f t="shared" si="0"/>
        <v>0</v>
      </c>
      <c r="L19" s="60">
        <v>0</v>
      </c>
    </row>
    <row r="20" spans="2:12" ht="26.25" customHeight="1" x14ac:dyDescent="0.25">
      <c r="B20" s="7"/>
      <c r="C20" s="7"/>
      <c r="D20" s="7"/>
      <c r="E20" s="7">
        <v>6413</v>
      </c>
      <c r="F20" s="27" t="s">
        <v>52</v>
      </c>
      <c r="G20" s="49">
        <v>27.34</v>
      </c>
      <c r="H20" s="48">
        <v>0</v>
      </c>
      <c r="I20" s="48">
        <v>0</v>
      </c>
      <c r="J20" s="49">
        <v>0</v>
      </c>
      <c r="K20" s="60">
        <f t="shared" si="0"/>
        <v>0</v>
      </c>
      <c r="L20" s="60">
        <v>0</v>
      </c>
    </row>
    <row r="21" spans="2:12" ht="34.5" customHeight="1" x14ac:dyDescent="0.25">
      <c r="B21" s="21"/>
      <c r="C21" s="21">
        <v>65</v>
      </c>
      <c r="D21" s="21"/>
      <c r="E21" s="21"/>
      <c r="F21" s="52" t="s">
        <v>62</v>
      </c>
      <c r="G21" s="51">
        <v>38519.67</v>
      </c>
      <c r="H21" s="50">
        <v>64600</v>
      </c>
      <c r="I21" s="50">
        <v>64600</v>
      </c>
      <c r="J21" s="51">
        <v>31843.67</v>
      </c>
      <c r="K21" s="60">
        <f t="shared" si="0"/>
        <v>82.66859503209659</v>
      </c>
      <c r="L21" s="60">
        <f t="shared" si="1"/>
        <v>49.293606811145509</v>
      </c>
    </row>
    <row r="22" spans="2:12" ht="23.25" customHeight="1" x14ac:dyDescent="0.25">
      <c r="B22" s="21"/>
      <c r="C22" s="21"/>
      <c r="D22" s="21">
        <v>652</v>
      </c>
      <c r="E22" s="21"/>
      <c r="F22" s="52" t="s">
        <v>53</v>
      </c>
      <c r="G22" s="51">
        <v>38519.67</v>
      </c>
      <c r="H22" s="50">
        <v>64600</v>
      </c>
      <c r="I22" s="50">
        <v>64600</v>
      </c>
      <c r="J22" s="51">
        <v>31843.67</v>
      </c>
      <c r="K22" s="60">
        <f t="shared" si="0"/>
        <v>82.66859503209659</v>
      </c>
      <c r="L22" s="60">
        <f t="shared" si="1"/>
        <v>49.293606811145509</v>
      </c>
    </row>
    <row r="23" spans="2:12" ht="25.5" customHeight="1" x14ac:dyDescent="0.25">
      <c r="B23" s="7"/>
      <c r="C23" s="7"/>
      <c r="D23" s="7"/>
      <c r="E23" s="7">
        <v>6526</v>
      </c>
      <c r="F23" s="27" t="s">
        <v>54</v>
      </c>
      <c r="G23" s="49">
        <v>38519.67</v>
      </c>
      <c r="H23" s="48">
        <v>64600</v>
      </c>
      <c r="I23" s="48">
        <v>64600</v>
      </c>
      <c r="J23" s="49">
        <v>31843.67</v>
      </c>
      <c r="K23" s="60">
        <f t="shared" si="0"/>
        <v>82.66859503209659</v>
      </c>
      <c r="L23" s="60">
        <f t="shared" si="1"/>
        <v>49.293606811145509</v>
      </c>
    </row>
    <row r="24" spans="2:12" ht="25.5" customHeight="1" x14ac:dyDescent="0.25">
      <c r="B24" s="21"/>
      <c r="C24" s="21">
        <v>66</v>
      </c>
      <c r="D24" s="21"/>
      <c r="E24" s="21"/>
      <c r="F24" s="6" t="s">
        <v>17</v>
      </c>
      <c r="G24" s="51">
        <v>4370</v>
      </c>
      <c r="H24" s="50">
        <f>SUM(H25+H28)</f>
        <v>6000</v>
      </c>
      <c r="I24" s="50">
        <f>SUM(I25+I28)</f>
        <v>6000</v>
      </c>
      <c r="J24" s="51">
        <v>7300</v>
      </c>
      <c r="K24" s="60">
        <f t="shared" si="0"/>
        <v>167.04805491990845</v>
      </c>
      <c r="L24" s="60">
        <f t="shared" si="1"/>
        <v>121.66666666666666</v>
      </c>
    </row>
    <row r="25" spans="2:12" ht="30" customHeight="1" x14ac:dyDescent="0.25">
      <c r="B25" s="21"/>
      <c r="C25" s="21"/>
      <c r="D25" s="21">
        <v>661</v>
      </c>
      <c r="E25" s="21"/>
      <c r="F25" s="52" t="s">
        <v>55</v>
      </c>
      <c r="G25" s="51">
        <v>0</v>
      </c>
      <c r="H25" s="50">
        <v>2500</v>
      </c>
      <c r="I25" s="50">
        <v>2500</v>
      </c>
      <c r="J25" s="51">
        <v>0</v>
      </c>
      <c r="K25" s="60">
        <v>0</v>
      </c>
      <c r="L25" s="60">
        <f t="shared" si="1"/>
        <v>0</v>
      </c>
    </row>
    <row r="26" spans="2:12" ht="23.25" customHeight="1" x14ac:dyDescent="0.25">
      <c r="B26" s="7"/>
      <c r="C26" s="7"/>
      <c r="D26" s="7"/>
      <c r="E26" s="7">
        <v>6614</v>
      </c>
      <c r="F26" s="27" t="s">
        <v>18</v>
      </c>
      <c r="G26" s="49">
        <v>0</v>
      </c>
      <c r="H26" s="48">
        <v>0</v>
      </c>
      <c r="I26" s="48">
        <v>0</v>
      </c>
      <c r="J26" s="49">
        <v>0</v>
      </c>
      <c r="K26" s="60">
        <v>0</v>
      </c>
      <c r="L26" s="60">
        <v>0</v>
      </c>
    </row>
    <row r="27" spans="2:12" ht="22.5" customHeight="1" x14ac:dyDescent="0.25">
      <c r="B27" s="7"/>
      <c r="C27" s="7"/>
      <c r="D27" s="7"/>
      <c r="E27" s="7">
        <v>6615</v>
      </c>
      <c r="F27" s="27" t="s">
        <v>56</v>
      </c>
      <c r="G27" s="49">
        <v>0</v>
      </c>
      <c r="H27" s="48">
        <v>2500</v>
      </c>
      <c r="I27" s="48">
        <v>2500</v>
      </c>
      <c r="J27" s="49">
        <v>0</v>
      </c>
      <c r="K27" s="60">
        <v>0</v>
      </c>
      <c r="L27" s="60">
        <f t="shared" si="1"/>
        <v>0</v>
      </c>
    </row>
    <row r="28" spans="2:12" ht="25.5" x14ac:dyDescent="0.25">
      <c r="B28" s="7"/>
      <c r="C28" s="7"/>
      <c r="D28" s="21">
        <v>663</v>
      </c>
      <c r="E28" s="21"/>
      <c r="F28" s="6" t="s">
        <v>57</v>
      </c>
      <c r="G28" s="51">
        <v>4370</v>
      </c>
      <c r="H28" s="50">
        <v>3500</v>
      </c>
      <c r="I28" s="50">
        <v>3500</v>
      </c>
      <c r="J28" s="51">
        <v>7300</v>
      </c>
      <c r="K28" s="60">
        <f t="shared" si="0"/>
        <v>167.04805491990845</v>
      </c>
      <c r="L28" s="60">
        <f t="shared" si="1"/>
        <v>208.57142857142858</v>
      </c>
    </row>
    <row r="29" spans="2:12" x14ac:dyDescent="0.25">
      <c r="B29" s="7"/>
      <c r="C29" s="21"/>
      <c r="D29" s="7"/>
      <c r="E29" s="7">
        <v>6631</v>
      </c>
      <c r="F29" s="11" t="s">
        <v>58</v>
      </c>
      <c r="G29" s="49">
        <v>4370</v>
      </c>
      <c r="H29" s="48">
        <v>3500</v>
      </c>
      <c r="I29" s="48">
        <v>3500</v>
      </c>
      <c r="J29" s="49">
        <v>7300</v>
      </c>
      <c r="K29" s="60">
        <f t="shared" si="0"/>
        <v>167.04805491990845</v>
      </c>
      <c r="L29" s="60">
        <f t="shared" si="1"/>
        <v>208.57142857142858</v>
      </c>
    </row>
    <row r="30" spans="2:12" x14ac:dyDescent="0.25">
      <c r="B30" s="7"/>
      <c r="C30" s="21"/>
      <c r="D30" s="7"/>
      <c r="E30" s="7">
        <v>6632</v>
      </c>
      <c r="F30" s="11" t="s">
        <v>59</v>
      </c>
      <c r="G30" s="49">
        <v>0</v>
      </c>
      <c r="H30" s="48">
        <v>0</v>
      </c>
      <c r="I30" s="48">
        <v>0</v>
      </c>
      <c r="J30" s="49">
        <v>0</v>
      </c>
      <c r="K30" s="60">
        <v>0</v>
      </c>
      <c r="L30" s="60">
        <v>0</v>
      </c>
    </row>
    <row r="31" spans="2:12" ht="21" customHeight="1" x14ac:dyDescent="0.25">
      <c r="B31" s="21"/>
      <c r="C31" s="21">
        <v>67</v>
      </c>
      <c r="D31" s="28"/>
      <c r="E31" s="28"/>
      <c r="F31" s="6" t="s">
        <v>61</v>
      </c>
      <c r="G31" s="51">
        <v>102035.55</v>
      </c>
      <c r="H31" s="50">
        <v>225586</v>
      </c>
      <c r="I31" s="50">
        <v>225586</v>
      </c>
      <c r="J31" s="51">
        <v>108419.77</v>
      </c>
      <c r="K31" s="60">
        <f t="shared" si="0"/>
        <v>106.25685851646804</v>
      </c>
      <c r="L31" s="60">
        <f t="shared" si="1"/>
        <v>48.061391221086417</v>
      </c>
    </row>
    <row r="32" spans="2:12" ht="30" customHeight="1" x14ac:dyDescent="0.25">
      <c r="B32" s="21"/>
      <c r="C32" s="21"/>
      <c r="D32" s="21">
        <v>671</v>
      </c>
      <c r="E32" s="21"/>
      <c r="F32" s="6" t="s">
        <v>63</v>
      </c>
      <c r="G32" s="51">
        <v>102035.55</v>
      </c>
      <c r="H32" s="50">
        <v>225586</v>
      </c>
      <c r="I32" s="50">
        <v>225586</v>
      </c>
      <c r="J32" s="51">
        <v>108419.77</v>
      </c>
      <c r="K32" s="60">
        <f t="shared" si="0"/>
        <v>106.25685851646804</v>
      </c>
      <c r="L32" s="60">
        <f t="shared" si="1"/>
        <v>48.061391221086417</v>
      </c>
    </row>
    <row r="33" spans="2:12" ht="30" customHeight="1" x14ac:dyDescent="0.25">
      <c r="B33" s="7"/>
      <c r="C33" s="21"/>
      <c r="D33" s="21"/>
      <c r="E33" s="7">
        <v>6711</v>
      </c>
      <c r="F33" s="11" t="s">
        <v>273</v>
      </c>
      <c r="G33" s="53">
        <v>102035.55</v>
      </c>
      <c r="H33" s="48">
        <v>224586</v>
      </c>
      <c r="I33" s="48">
        <v>224586</v>
      </c>
      <c r="J33" s="53">
        <v>107419.77</v>
      </c>
      <c r="K33" s="60">
        <f t="shared" si="0"/>
        <v>105.27680793605758</v>
      </c>
      <c r="L33" s="60">
        <f t="shared" si="1"/>
        <v>47.830127434479444</v>
      </c>
    </row>
    <row r="34" spans="2:12" ht="27.75" customHeight="1" x14ac:dyDescent="0.25">
      <c r="B34" s="7"/>
      <c r="C34" s="21"/>
      <c r="D34" s="8"/>
      <c r="E34" s="7">
        <v>6712</v>
      </c>
      <c r="F34" s="11" t="s">
        <v>64</v>
      </c>
      <c r="G34" s="49">
        <v>0</v>
      </c>
      <c r="H34" s="48">
        <v>1000</v>
      </c>
      <c r="I34" s="48">
        <v>1000</v>
      </c>
      <c r="J34" s="49">
        <v>1000</v>
      </c>
      <c r="K34" s="60">
        <v>0</v>
      </c>
      <c r="L34" s="60">
        <v>100</v>
      </c>
    </row>
    <row r="35" spans="2:12" s="29" customFormat="1" ht="22.5" customHeight="1" x14ac:dyDescent="0.25">
      <c r="B35" s="21">
        <v>7</v>
      </c>
      <c r="C35" s="21"/>
      <c r="D35" s="28"/>
      <c r="E35" s="28"/>
      <c r="F35" s="6" t="s">
        <v>3</v>
      </c>
      <c r="G35" s="51">
        <v>72.02</v>
      </c>
      <c r="H35" s="50">
        <v>1000</v>
      </c>
      <c r="I35" s="50">
        <v>1000</v>
      </c>
      <c r="J35" s="51">
        <v>180.05</v>
      </c>
      <c r="K35" s="60">
        <f t="shared" si="0"/>
        <v>250.00000000000006</v>
      </c>
      <c r="L35" s="60">
        <f t="shared" si="1"/>
        <v>18.005000000000003</v>
      </c>
    </row>
    <row r="36" spans="2:12" ht="25.5" x14ac:dyDescent="0.25">
      <c r="B36" s="21"/>
      <c r="C36" s="21">
        <v>72</v>
      </c>
      <c r="D36" s="28"/>
      <c r="E36" s="28"/>
      <c r="F36" s="52" t="s">
        <v>19</v>
      </c>
      <c r="G36" s="51">
        <v>72.02</v>
      </c>
      <c r="H36" s="50">
        <v>1000</v>
      </c>
      <c r="I36" s="50">
        <v>1000</v>
      </c>
      <c r="J36" s="51">
        <v>180.05</v>
      </c>
      <c r="K36" s="60">
        <f t="shared" si="0"/>
        <v>250.00000000000006</v>
      </c>
      <c r="L36" s="60">
        <f t="shared" si="1"/>
        <v>18.005000000000003</v>
      </c>
    </row>
    <row r="37" spans="2:12" x14ac:dyDescent="0.25">
      <c r="B37" s="21"/>
      <c r="C37" s="21"/>
      <c r="D37" s="21">
        <v>721</v>
      </c>
      <c r="E37" s="21"/>
      <c r="F37" s="52" t="s">
        <v>20</v>
      </c>
      <c r="G37" s="51">
        <v>72.02</v>
      </c>
      <c r="H37" s="50">
        <v>1000</v>
      </c>
      <c r="I37" s="50">
        <v>1000</v>
      </c>
      <c r="J37" s="51">
        <v>180.05</v>
      </c>
      <c r="K37" s="60">
        <f t="shared" si="0"/>
        <v>250.00000000000006</v>
      </c>
      <c r="L37" s="60">
        <f t="shared" si="1"/>
        <v>18.005000000000003</v>
      </c>
    </row>
    <row r="38" spans="2:12" x14ac:dyDescent="0.25">
      <c r="B38" s="7"/>
      <c r="C38" s="7"/>
      <c r="D38" s="7"/>
      <c r="E38" s="7">
        <v>7211</v>
      </c>
      <c r="F38" s="27" t="s">
        <v>21</v>
      </c>
      <c r="G38" s="49">
        <v>72.02</v>
      </c>
      <c r="H38" s="48">
        <v>1000</v>
      </c>
      <c r="I38" s="48">
        <v>1000</v>
      </c>
      <c r="J38" s="49">
        <v>180.05</v>
      </c>
      <c r="K38" s="60">
        <f t="shared" si="0"/>
        <v>250.00000000000006</v>
      </c>
      <c r="L38" s="60">
        <f t="shared" si="1"/>
        <v>18.005000000000003</v>
      </c>
    </row>
    <row r="39" spans="2:12" x14ac:dyDescent="0.25">
      <c r="B39" s="7"/>
      <c r="C39" s="7"/>
      <c r="D39" s="7"/>
      <c r="E39" s="7"/>
      <c r="F39" s="52" t="s">
        <v>65</v>
      </c>
      <c r="G39" s="51">
        <v>968787.39</v>
      </c>
      <c r="H39" s="50">
        <f>SUM(H12+H18+H21+H24+H31+H36)</f>
        <v>2069826</v>
      </c>
      <c r="I39" s="50">
        <f>SUM(I12+I18+I21+I24+I31+I36)</f>
        <v>2069826</v>
      </c>
      <c r="J39" s="51">
        <f>SUM(J11+J35)</f>
        <v>1046007.9100000001</v>
      </c>
      <c r="K39" s="60">
        <f t="shared" si="0"/>
        <v>107.97084280793541</v>
      </c>
      <c r="L39" s="60">
        <f t="shared" si="1"/>
        <v>50.536031048020469</v>
      </c>
    </row>
    <row r="40" spans="2:12" x14ac:dyDescent="0.25">
      <c r="B40" s="7">
        <v>9</v>
      </c>
      <c r="C40" s="7"/>
      <c r="D40" s="7"/>
      <c r="E40" s="7"/>
      <c r="F40" s="52" t="s">
        <v>133</v>
      </c>
      <c r="G40" s="51">
        <v>0</v>
      </c>
      <c r="H40" s="50">
        <v>20000</v>
      </c>
      <c r="I40" s="50">
        <v>20000</v>
      </c>
      <c r="J40" s="51">
        <v>0</v>
      </c>
      <c r="K40" s="60">
        <v>0</v>
      </c>
      <c r="L40" s="60">
        <f t="shared" si="1"/>
        <v>0</v>
      </c>
    </row>
    <row r="41" spans="2:12" x14ac:dyDescent="0.25">
      <c r="B41" s="7"/>
      <c r="C41" s="7">
        <v>92</v>
      </c>
      <c r="D41" s="7"/>
      <c r="E41" s="7"/>
      <c r="F41" s="52" t="s">
        <v>134</v>
      </c>
      <c r="G41" s="51">
        <v>0</v>
      </c>
      <c r="H41" s="50">
        <v>20000</v>
      </c>
      <c r="I41" s="50">
        <v>20000</v>
      </c>
      <c r="J41" s="51">
        <v>0</v>
      </c>
      <c r="K41" s="60">
        <v>0</v>
      </c>
      <c r="L41" s="60">
        <f t="shared" si="1"/>
        <v>0</v>
      </c>
    </row>
    <row r="42" spans="2:12" x14ac:dyDescent="0.25">
      <c r="B42" s="7"/>
      <c r="C42" s="7"/>
      <c r="D42" s="7">
        <v>922</v>
      </c>
      <c r="E42" s="7"/>
      <c r="F42" s="52" t="s">
        <v>185</v>
      </c>
      <c r="G42" s="51">
        <v>0</v>
      </c>
      <c r="H42" s="50">
        <v>20000</v>
      </c>
      <c r="I42" s="50">
        <v>20000</v>
      </c>
      <c r="J42" s="51">
        <v>0</v>
      </c>
      <c r="K42" s="60">
        <v>0</v>
      </c>
      <c r="L42" s="60">
        <f t="shared" si="1"/>
        <v>0</v>
      </c>
    </row>
    <row r="43" spans="2:12" x14ac:dyDescent="0.25">
      <c r="B43" s="7"/>
      <c r="C43" s="7"/>
      <c r="D43" s="7"/>
      <c r="E43" s="7">
        <v>9221</v>
      </c>
      <c r="F43" s="27" t="s">
        <v>186</v>
      </c>
      <c r="G43" s="49">
        <v>0</v>
      </c>
      <c r="H43" s="48">
        <v>20000</v>
      </c>
      <c r="I43" s="48">
        <v>20000</v>
      </c>
      <c r="J43" s="49">
        <v>0</v>
      </c>
      <c r="K43" s="60">
        <v>0</v>
      </c>
      <c r="L43" s="60">
        <f t="shared" si="1"/>
        <v>0</v>
      </c>
    </row>
    <row r="44" spans="2:12" x14ac:dyDescent="0.25">
      <c r="B44" s="7"/>
      <c r="C44" s="7"/>
      <c r="D44" s="7"/>
      <c r="E44" s="7">
        <v>9221</v>
      </c>
      <c r="F44" s="27" t="s">
        <v>231</v>
      </c>
      <c r="G44" s="49">
        <v>-133388.96</v>
      </c>
      <c r="H44" s="48">
        <v>0</v>
      </c>
      <c r="I44" s="48">
        <v>0</v>
      </c>
      <c r="J44" s="49">
        <v>0</v>
      </c>
      <c r="K44" s="60">
        <v>0</v>
      </c>
      <c r="L44" s="60">
        <v>0</v>
      </c>
    </row>
    <row r="45" spans="2:12" x14ac:dyDescent="0.25">
      <c r="B45" s="7"/>
      <c r="C45" s="7"/>
      <c r="D45" s="7"/>
      <c r="E45" s="7"/>
      <c r="F45" s="52" t="s">
        <v>65</v>
      </c>
      <c r="G45" s="49">
        <v>968787.39</v>
      </c>
      <c r="H45" s="48">
        <v>2089826</v>
      </c>
      <c r="I45" s="48">
        <v>2089826</v>
      </c>
      <c r="J45" s="49">
        <v>1046007.91</v>
      </c>
      <c r="K45" s="60">
        <f t="shared" si="0"/>
        <v>107.97084280793538</v>
      </c>
      <c r="L45" s="60">
        <f t="shared" si="1"/>
        <v>50.052392400132838</v>
      </c>
    </row>
    <row r="46" spans="2:12" ht="15.75" customHeight="1" x14ac:dyDescent="0.25">
      <c r="K46" s="62"/>
      <c r="L46" s="62"/>
    </row>
    <row r="47" spans="2:12" ht="15.75" customHeight="1" x14ac:dyDescent="0.25">
      <c r="B47" s="16"/>
      <c r="C47" s="16"/>
      <c r="D47" s="16"/>
      <c r="E47" s="16"/>
      <c r="F47" s="16"/>
      <c r="G47" s="16"/>
      <c r="H47" s="16"/>
      <c r="I47" s="16"/>
      <c r="J47" s="3"/>
      <c r="K47" s="63"/>
      <c r="L47" s="63"/>
    </row>
    <row r="48" spans="2:12" ht="38.25" x14ac:dyDescent="0.25">
      <c r="B48" s="264" t="s">
        <v>7</v>
      </c>
      <c r="C48" s="265"/>
      <c r="D48" s="265"/>
      <c r="E48" s="265"/>
      <c r="F48" s="266"/>
      <c r="G48" s="35" t="s">
        <v>254</v>
      </c>
      <c r="H48" s="35" t="s">
        <v>248</v>
      </c>
      <c r="I48" s="35" t="s">
        <v>249</v>
      </c>
      <c r="J48" s="35" t="s">
        <v>255</v>
      </c>
      <c r="K48" s="64" t="s">
        <v>12</v>
      </c>
      <c r="L48" s="64" t="s">
        <v>32</v>
      </c>
    </row>
    <row r="49" spans="1:12" ht="12.75" customHeight="1" x14ac:dyDescent="0.25">
      <c r="B49" s="264">
        <v>1</v>
      </c>
      <c r="C49" s="265"/>
      <c r="D49" s="265"/>
      <c r="E49" s="265"/>
      <c r="F49" s="266"/>
      <c r="G49" s="35">
        <v>2</v>
      </c>
      <c r="H49" s="35">
        <v>3</v>
      </c>
      <c r="I49" s="35">
        <v>4</v>
      </c>
      <c r="J49" s="35">
        <v>5</v>
      </c>
      <c r="K49" s="64" t="s">
        <v>14</v>
      </c>
      <c r="L49" s="64" t="s">
        <v>184</v>
      </c>
    </row>
    <row r="50" spans="1:12" x14ac:dyDescent="0.25">
      <c r="B50" s="6"/>
      <c r="C50" s="6"/>
      <c r="D50" s="6"/>
      <c r="E50" s="6"/>
      <c r="F50" s="6" t="s">
        <v>116</v>
      </c>
      <c r="G50" s="48"/>
      <c r="H50" s="48"/>
      <c r="I50" s="48"/>
      <c r="J50" s="49"/>
      <c r="K50" s="61"/>
      <c r="L50" s="61"/>
    </row>
    <row r="51" spans="1:12" x14ac:dyDescent="0.25">
      <c r="B51" s="6">
        <v>3</v>
      </c>
      <c r="C51" s="6"/>
      <c r="D51" s="6"/>
      <c r="E51" s="6"/>
      <c r="F51" s="6" t="s">
        <v>4</v>
      </c>
      <c r="G51" s="51">
        <f>SUM(G52+G61+G91+G95+G97+G102)</f>
        <v>1097725.22</v>
      </c>
      <c r="H51" s="50">
        <v>2067826</v>
      </c>
      <c r="I51" s="50">
        <v>2067826</v>
      </c>
      <c r="J51" s="51">
        <f>SUM(J52+J61+J91+J95+J97+J102)</f>
        <v>1055379.6299999999</v>
      </c>
      <c r="K51" s="60">
        <f>(J51/G51)*100</f>
        <v>96.1424235110495</v>
      </c>
      <c r="L51" s="60">
        <f>(J51/H51)*100</f>
        <v>51.03812554828113</v>
      </c>
    </row>
    <row r="52" spans="1:12" x14ac:dyDescent="0.25">
      <c r="B52" s="6"/>
      <c r="C52" s="6">
        <v>31</v>
      </c>
      <c r="D52" s="6"/>
      <c r="E52" s="6"/>
      <c r="F52" s="6" t="s">
        <v>5</v>
      </c>
      <c r="G52" s="51">
        <f>SUM(G53+G57+G59)</f>
        <v>932120.76000000013</v>
      </c>
      <c r="H52" s="50">
        <v>1748900</v>
      </c>
      <c r="I52" s="50">
        <v>1748900</v>
      </c>
      <c r="J52" s="51">
        <f>SUM(J53+J57+J59)</f>
        <v>885914.64</v>
      </c>
      <c r="K52" s="60">
        <f t="shared" ref="K52:K115" si="2">(J52/G52)*100</f>
        <v>95.042904097533437</v>
      </c>
      <c r="L52" s="60">
        <f t="shared" ref="L52:L115" si="3">(J52/H52)*100</f>
        <v>50.655534335868261</v>
      </c>
    </row>
    <row r="53" spans="1:12" x14ac:dyDescent="0.25">
      <c r="B53" s="21"/>
      <c r="C53" s="21"/>
      <c r="D53" s="21">
        <v>311</v>
      </c>
      <c r="E53" s="21"/>
      <c r="F53" s="21" t="s">
        <v>22</v>
      </c>
      <c r="G53" s="51">
        <f>SUM(G54+G55+G56)</f>
        <v>778911.10000000009</v>
      </c>
      <c r="H53" s="50">
        <v>1446620</v>
      </c>
      <c r="I53" s="50">
        <v>1446620</v>
      </c>
      <c r="J53" s="51">
        <f>SUM(J54:J56)</f>
        <v>735502.97000000009</v>
      </c>
      <c r="K53" s="60">
        <f t="shared" si="2"/>
        <v>94.427075182264062</v>
      </c>
      <c r="L53" s="60">
        <f t="shared" si="3"/>
        <v>50.842859216656763</v>
      </c>
    </row>
    <row r="54" spans="1:12" x14ac:dyDescent="0.25">
      <c r="B54" s="7"/>
      <c r="C54" s="7"/>
      <c r="D54" s="7"/>
      <c r="E54" s="7">
        <v>3111</v>
      </c>
      <c r="F54" s="7" t="s">
        <v>23</v>
      </c>
      <c r="G54" s="49">
        <v>765892.68</v>
      </c>
      <c r="H54" s="48">
        <v>1420620</v>
      </c>
      <c r="I54" s="48">
        <v>1420620</v>
      </c>
      <c r="J54" s="49">
        <v>719108.13</v>
      </c>
      <c r="K54" s="60">
        <f t="shared" si="2"/>
        <v>93.891500568983105</v>
      </c>
      <c r="L54" s="60">
        <f t="shared" si="3"/>
        <v>50.61931621404738</v>
      </c>
    </row>
    <row r="55" spans="1:12" x14ac:dyDescent="0.25">
      <c r="B55" s="7"/>
      <c r="C55" s="7"/>
      <c r="D55" s="7"/>
      <c r="E55" s="7">
        <v>3113</v>
      </c>
      <c r="F55" s="7" t="s">
        <v>83</v>
      </c>
      <c r="G55" s="49">
        <v>8324.0499999999993</v>
      </c>
      <c r="H55" s="48">
        <v>17000</v>
      </c>
      <c r="I55" s="48">
        <v>17000</v>
      </c>
      <c r="J55" s="49">
        <v>9359.66</v>
      </c>
      <c r="K55" s="60">
        <f t="shared" si="2"/>
        <v>112.44117947393397</v>
      </c>
      <c r="L55" s="60">
        <f t="shared" si="3"/>
        <v>55.056823529411773</v>
      </c>
    </row>
    <row r="56" spans="1:12" x14ac:dyDescent="0.25">
      <c r="B56" s="7"/>
      <c r="C56" s="7"/>
      <c r="D56" s="7"/>
      <c r="E56" s="7">
        <v>3114</v>
      </c>
      <c r="F56" s="7" t="s">
        <v>84</v>
      </c>
      <c r="G56" s="49">
        <v>4694.37</v>
      </c>
      <c r="H56" s="48">
        <v>9000</v>
      </c>
      <c r="I56" s="48">
        <v>9000</v>
      </c>
      <c r="J56" s="49">
        <v>7035.18</v>
      </c>
      <c r="K56" s="60">
        <f t="shared" si="2"/>
        <v>149.86419902990178</v>
      </c>
      <c r="L56" s="60">
        <f t="shared" si="3"/>
        <v>78.168666666666681</v>
      </c>
    </row>
    <row r="57" spans="1:12" x14ac:dyDescent="0.25">
      <c r="B57" s="7"/>
      <c r="C57" s="7"/>
      <c r="D57" s="21">
        <v>312</v>
      </c>
      <c r="E57" s="21"/>
      <c r="F57" s="21" t="s">
        <v>67</v>
      </c>
      <c r="G57" s="51">
        <v>27181.279999999999</v>
      </c>
      <c r="H57" s="50">
        <v>64310</v>
      </c>
      <c r="I57" s="50">
        <v>64310</v>
      </c>
      <c r="J57" s="51">
        <v>29017.71</v>
      </c>
      <c r="K57" s="60">
        <f t="shared" si="2"/>
        <v>106.75623075881637</v>
      </c>
      <c r="L57" s="60">
        <f t="shared" si="3"/>
        <v>45.121614056911831</v>
      </c>
    </row>
    <row r="58" spans="1:12" x14ac:dyDescent="0.25">
      <c r="A58">
        <v>2</v>
      </c>
      <c r="B58" s="7"/>
      <c r="C58" s="7"/>
      <c r="D58" s="7"/>
      <c r="E58" s="7">
        <v>3121</v>
      </c>
      <c r="F58" s="7" t="s">
        <v>67</v>
      </c>
      <c r="G58" s="49">
        <v>27181.279999999999</v>
      </c>
      <c r="H58" s="48">
        <v>64310</v>
      </c>
      <c r="I58" s="48">
        <v>64310</v>
      </c>
      <c r="J58" s="49">
        <v>29017.71</v>
      </c>
      <c r="K58" s="60">
        <f t="shared" si="2"/>
        <v>106.75623075881637</v>
      </c>
      <c r="L58" s="60">
        <f t="shared" si="3"/>
        <v>45.121614056911831</v>
      </c>
    </row>
    <row r="59" spans="1:12" x14ac:dyDescent="0.25">
      <c r="B59" s="7"/>
      <c r="C59" s="7"/>
      <c r="D59" s="21">
        <v>313</v>
      </c>
      <c r="E59" s="21"/>
      <c r="F59" s="21" t="s">
        <v>68</v>
      </c>
      <c r="G59" s="51">
        <v>126028.38</v>
      </c>
      <c r="H59" s="50">
        <v>237970</v>
      </c>
      <c r="I59" s="50">
        <v>237970</v>
      </c>
      <c r="J59" s="51">
        <v>121393.96</v>
      </c>
      <c r="K59" s="60">
        <f t="shared" si="2"/>
        <v>96.322717153072972</v>
      </c>
      <c r="L59" s="60">
        <f t="shared" si="3"/>
        <v>51.012295667521123</v>
      </c>
    </row>
    <row r="60" spans="1:12" x14ac:dyDescent="0.25">
      <c r="B60" s="7"/>
      <c r="C60" s="7"/>
      <c r="D60" s="7"/>
      <c r="E60" s="7">
        <v>3132</v>
      </c>
      <c r="F60" s="7" t="s">
        <v>69</v>
      </c>
      <c r="G60" s="49">
        <v>126028.38</v>
      </c>
      <c r="H60" s="48">
        <v>237970</v>
      </c>
      <c r="I60" s="48">
        <v>237970</v>
      </c>
      <c r="J60" s="49">
        <v>121393.96</v>
      </c>
      <c r="K60" s="60">
        <f t="shared" si="2"/>
        <v>96.322717153072972</v>
      </c>
      <c r="L60" s="60">
        <f t="shared" si="3"/>
        <v>51.012295667521123</v>
      </c>
    </row>
    <row r="61" spans="1:12" x14ac:dyDescent="0.25">
      <c r="B61" s="7"/>
      <c r="C61" s="21">
        <v>32</v>
      </c>
      <c r="D61" s="28"/>
      <c r="E61" s="28"/>
      <c r="F61" s="21" t="s">
        <v>11</v>
      </c>
      <c r="G61" s="51">
        <f>SUM(G62+G67+G74+G84)</f>
        <v>160255.09</v>
      </c>
      <c r="H61" s="50">
        <v>295516</v>
      </c>
      <c r="I61" s="50">
        <v>295516</v>
      </c>
      <c r="J61" s="51">
        <f>SUM(J62+J67+J74+J84)</f>
        <v>166003.32</v>
      </c>
      <c r="K61" s="60">
        <f t="shared" si="2"/>
        <v>103.58692507052352</v>
      </c>
      <c r="L61" s="60">
        <f t="shared" si="3"/>
        <v>56.174054873509391</v>
      </c>
    </row>
    <row r="62" spans="1:12" x14ac:dyDescent="0.25">
      <c r="B62" s="7"/>
      <c r="C62" s="21"/>
      <c r="D62" s="21">
        <v>321</v>
      </c>
      <c r="E62" s="21"/>
      <c r="F62" s="21" t="s">
        <v>24</v>
      </c>
      <c r="G62" s="51">
        <f>SUM(G63+G64+G65+G66)</f>
        <v>29159.43</v>
      </c>
      <c r="H62" s="50">
        <v>46473</v>
      </c>
      <c r="I62" s="50">
        <v>46473</v>
      </c>
      <c r="J62" s="51">
        <f>SUM(J63:J65)</f>
        <v>33700.720000000001</v>
      </c>
      <c r="K62" s="60">
        <f t="shared" si="2"/>
        <v>115.57400127505922</v>
      </c>
      <c r="L62" s="60">
        <f t="shared" si="3"/>
        <v>72.516773180126094</v>
      </c>
    </row>
    <row r="63" spans="1:12" x14ac:dyDescent="0.25">
      <c r="B63" s="7"/>
      <c r="C63" s="21"/>
      <c r="D63" s="7"/>
      <c r="E63" s="7">
        <v>3211</v>
      </c>
      <c r="F63" s="27" t="s">
        <v>25</v>
      </c>
      <c r="G63" s="49">
        <v>3690.52</v>
      </c>
      <c r="H63" s="48">
        <v>4133</v>
      </c>
      <c r="I63" s="48">
        <v>4133</v>
      </c>
      <c r="J63" s="49">
        <v>2986.5</v>
      </c>
      <c r="K63" s="60">
        <f t="shared" si="2"/>
        <v>80.923555488115497</v>
      </c>
      <c r="L63" s="60">
        <f t="shared" si="3"/>
        <v>72.259859666102102</v>
      </c>
    </row>
    <row r="64" spans="1:12" x14ac:dyDescent="0.25">
      <c r="B64" s="7"/>
      <c r="C64" s="21"/>
      <c r="D64" s="8"/>
      <c r="E64" s="8">
        <v>3212</v>
      </c>
      <c r="F64" s="7" t="s">
        <v>70</v>
      </c>
      <c r="G64" s="49">
        <v>25248.91</v>
      </c>
      <c r="H64" s="48">
        <v>40220</v>
      </c>
      <c r="I64" s="48">
        <v>40220</v>
      </c>
      <c r="J64" s="49">
        <v>29562.71</v>
      </c>
      <c r="K64" s="60">
        <f t="shared" si="2"/>
        <v>117.08509397039317</v>
      </c>
      <c r="L64" s="60">
        <f t="shared" si="3"/>
        <v>73.502511188463444</v>
      </c>
    </row>
    <row r="65" spans="2:12" x14ac:dyDescent="0.25">
      <c r="B65" s="7"/>
      <c r="C65" s="7"/>
      <c r="D65" s="8"/>
      <c r="E65" s="8">
        <v>3213</v>
      </c>
      <c r="F65" s="7" t="s">
        <v>71</v>
      </c>
      <c r="G65" s="49">
        <v>220</v>
      </c>
      <c r="H65" s="48">
        <v>2120</v>
      </c>
      <c r="I65" s="48">
        <v>2120</v>
      </c>
      <c r="J65" s="49">
        <v>1151.51</v>
      </c>
      <c r="K65" s="60">
        <f t="shared" si="2"/>
        <v>523.41363636363644</v>
      </c>
      <c r="L65" s="60">
        <f t="shared" si="3"/>
        <v>54.316509433962267</v>
      </c>
    </row>
    <row r="66" spans="2:12" x14ac:dyDescent="0.25">
      <c r="B66" s="7"/>
      <c r="C66" s="7"/>
      <c r="D66" s="8"/>
      <c r="E66" s="8">
        <v>3214</v>
      </c>
      <c r="F66" s="7" t="s">
        <v>72</v>
      </c>
      <c r="G66" s="49">
        <v>0</v>
      </c>
      <c r="H66" s="48">
        <v>0</v>
      </c>
      <c r="I66" s="48">
        <v>0</v>
      </c>
      <c r="J66" s="49">
        <v>0</v>
      </c>
      <c r="K66" s="60">
        <v>0</v>
      </c>
      <c r="L66" s="60">
        <v>0</v>
      </c>
    </row>
    <row r="67" spans="2:12" x14ac:dyDescent="0.25">
      <c r="B67" s="7"/>
      <c r="C67" s="7"/>
      <c r="D67" s="28">
        <v>322</v>
      </c>
      <c r="E67" s="28"/>
      <c r="F67" s="21" t="s">
        <v>73</v>
      </c>
      <c r="G67" s="51">
        <f>SUM(G68+G69+G70+G71+G72+G73)</f>
        <v>84654.89999999998</v>
      </c>
      <c r="H67" s="50">
        <f>SUM(H68+H69+H70+H71+H72+H73)</f>
        <v>167623</v>
      </c>
      <c r="I67" s="50">
        <f>SUM(I68+I69+I70+I71+I72+I73)</f>
        <v>167623</v>
      </c>
      <c r="J67" s="51">
        <f>SUM(J68:J73)</f>
        <v>86673.01999999999</v>
      </c>
      <c r="K67" s="60">
        <f t="shared" si="2"/>
        <v>102.38393761022695</v>
      </c>
      <c r="L67" s="60">
        <f t="shared" si="3"/>
        <v>51.707116565149171</v>
      </c>
    </row>
    <row r="68" spans="2:12" x14ac:dyDescent="0.25">
      <c r="B68" s="7"/>
      <c r="C68" s="7"/>
      <c r="D68" s="8"/>
      <c r="E68" s="8">
        <v>3221</v>
      </c>
      <c r="F68" s="7" t="s">
        <v>85</v>
      </c>
      <c r="G68" s="49">
        <v>10075.64</v>
      </c>
      <c r="H68" s="48">
        <v>13321</v>
      </c>
      <c r="I68" s="48">
        <v>13321</v>
      </c>
      <c r="J68" s="49">
        <v>5134.17</v>
      </c>
      <c r="K68" s="60">
        <f t="shared" si="2"/>
        <v>50.956266797940387</v>
      </c>
      <c r="L68" s="60">
        <f t="shared" si="3"/>
        <v>38.541926281810674</v>
      </c>
    </row>
    <row r="69" spans="2:12" x14ac:dyDescent="0.25">
      <c r="B69" s="7"/>
      <c r="C69" s="7"/>
      <c r="D69" s="8"/>
      <c r="E69" s="8">
        <v>3222</v>
      </c>
      <c r="F69" s="7" t="s">
        <v>86</v>
      </c>
      <c r="G69" s="49">
        <v>57091.85</v>
      </c>
      <c r="H69" s="48">
        <v>111000</v>
      </c>
      <c r="I69" s="48">
        <v>111000</v>
      </c>
      <c r="J69" s="49">
        <v>58122.87</v>
      </c>
      <c r="K69" s="60">
        <f t="shared" si="2"/>
        <v>101.80589698879963</v>
      </c>
      <c r="L69" s="60">
        <f t="shared" si="3"/>
        <v>52.362945945945953</v>
      </c>
    </row>
    <row r="70" spans="2:12" x14ac:dyDescent="0.25">
      <c r="B70" s="7"/>
      <c r="C70" s="7"/>
      <c r="D70" s="8"/>
      <c r="E70" s="8">
        <v>3223</v>
      </c>
      <c r="F70" s="7" t="s">
        <v>87</v>
      </c>
      <c r="G70" s="49">
        <v>15661.96</v>
      </c>
      <c r="H70" s="48">
        <v>36700</v>
      </c>
      <c r="I70" s="48">
        <v>36700</v>
      </c>
      <c r="J70" s="49">
        <v>21627.55</v>
      </c>
      <c r="K70" s="60">
        <f t="shared" si="2"/>
        <v>138.08967715407269</v>
      </c>
      <c r="L70" s="60">
        <f t="shared" si="3"/>
        <v>58.930653950953683</v>
      </c>
    </row>
    <row r="71" spans="2:12" x14ac:dyDescent="0.25">
      <c r="B71" s="7"/>
      <c r="C71" s="7"/>
      <c r="D71" s="8"/>
      <c r="E71" s="8">
        <v>3224</v>
      </c>
      <c r="F71" s="7" t="s">
        <v>90</v>
      </c>
      <c r="G71" s="49">
        <v>1404.84</v>
      </c>
      <c r="H71" s="48">
        <v>3702</v>
      </c>
      <c r="I71" s="48">
        <v>3702</v>
      </c>
      <c r="J71" s="49">
        <v>1375.93</v>
      </c>
      <c r="K71" s="60">
        <f t="shared" si="2"/>
        <v>97.942114404487356</v>
      </c>
      <c r="L71" s="60">
        <f t="shared" si="3"/>
        <v>37.167206915180984</v>
      </c>
    </row>
    <row r="72" spans="2:12" x14ac:dyDescent="0.25">
      <c r="B72" s="7"/>
      <c r="C72" s="7"/>
      <c r="D72" s="8"/>
      <c r="E72" s="8">
        <v>3225</v>
      </c>
      <c r="F72" s="7" t="s">
        <v>88</v>
      </c>
      <c r="G72" s="49">
        <v>420.61</v>
      </c>
      <c r="H72" s="48">
        <v>2200</v>
      </c>
      <c r="I72" s="48">
        <v>2200</v>
      </c>
      <c r="J72" s="49">
        <v>412.5</v>
      </c>
      <c r="K72" s="60">
        <f t="shared" si="2"/>
        <v>98.071848030241796</v>
      </c>
      <c r="L72" s="60">
        <f t="shared" si="3"/>
        <v>18.75</v>
      </c>
    </row>
    <row r="73" spans="2:12" x14ac:dyDescent="0.25">
      <c r="B73" s="7"/>
      <c r="C73" s="7"/>
      <c r="D73" s="8"/>
      <c r="E73" s="8">
        <v>3227</v>
      </c>
      <c r="F73" s="7" t="s">
        <v>89</v>
      </c>
      <c r="G73" s="49">
        <v>0</v>
      </c>
      <c r="H73" s="48">
        <v>700</v>
      </c>
      <c r="I73" s="48">
        <v>700</v>
      </c>
      <c r="J73" s="49">
        <v>0</v>
      </c>
      <c r="K73" s="60">
        <v>0</v>
      </c>
      <c r="L73" s="60">
        <f t="shared" si="3"/>
        <v>0</v>
      </c>
    </row>
    <row r="74" spans="2:12" x14ac:dyDescent="0.25">
      <c r="B74" s="7"/>
      <c r="C74" s="7"/>
      <c r="D74" s="28">
        <v>323</v>
      </c>
      <c r="E74" s="28"/>
      <c r="F74" s="21" t="s">
        <v>74</v>
      </c>
      <c r="G74" s="51">
        <f>SUM(G75+G76+G77+G78+G79+G80+G81+G82+G83)</f>
        <v>26452.510000000002</v>
      </c>
      <c r="H74" s="50">
        <f>SUM(H75+H76+H77+H78+H79+H80+H81+H82+H83)</f>
        <v>51751</v>
      </c>
      <c r="I74" s="50">
        <f>SUM(I75+I76+I77+I78+I79+I80+I81+I82+I83)</f>
        <v>51751</v>
      </c>
      <c r="J74" s="51">
        <f>SUM(J75:J83)</f>
        <v>23824.63</v>
      </c>
      <c r="K74" s="60">
        <f t="shared" si="2"/>
        <v>90.065668626531092</v>
      </c>
      <c r="L74" s="60">
        <f t="shared" si="3"/>
        <v>46.037042762458697</v>
      </c>
    </row>
    <row r="75" spans="2:12" x14ac:dyDescent="0.25">
      <c r="B75" s="7"/>
      <c r="C75" s="7"/>
      <c r="D75" s="8"/>
      <c r="E75" s="8">
        <v>3231</v>
      </c>
      <c r="F75" s="7" t="s">
        <v>91</v>
      </c>
      <c r="G75" s="49">
        <v>2588.15</v>
      </c>
      <c r="H75" s="48">
        <v>3200</v>
      </c>
      <c r="I75" s="48">
        <v>3200</v>
      </c>
      <c r="J75" s="49">
        <v>1202.3</v>
      </c>
      <c r="K75" s="60">
        <f t="shared" si="2"/>
        <v>46.454030871471893</v>
      </c>
      <c r="L75" s="60">
        <f t="shared" si="3"/>
        <v>37.571874999999999</v>
      </c>
    </row>
    <row r="76" spans="2:12" x14ac:dyDescent="0.25">
      <c r="B76" s="7"/>
      <c r="C76" s="7"/>
      <c r="D76" s="8"/>
      <c r="E76" s="8">
        <v>3232</v>
      </c>
      <c r="F76" s="7" t="s">
        <v>92</v>
      </c>
      <c r="G76" s="49">
        <v>4799.55</v>
      </c>
      <c r="H76" s="48">
        <v>9700</v>
      </c>
      <c r="I76" s="48">
        <v>9700</v>
      </c>
      <c r="J76" s="49">
        <v>3975.4</v>
      </c>
      <c r="K76" s="60">
        <f t="shared" si="2"/>
        <v>82.828598514444067</v>
      </c>
      <c r="L76" s="60">
        <f t="shared" si="3"/>
        <v>40.983505154639175</v>
      </c>
    </row>
    <row r="77" spans="2:12" x14ac:dyDescent="0.25">
      <c r="B77" s="7"/>
      <c r="C77" s="7"/>
      <c r="D77" s="8"/>
      <c r="E77" s="8">
        <v>3233</v>
      </c>
      <c r="F77" s="7" t="s">
        <v>93</v>
      </c>
      <c r="G77" s="49">
        <v>0</v>
      </c>
      <c r="H77" s="48">
        <v>0</v>
      </c>
      <c r="I77" s="48">
        <v>0</v>
      </c>
      <c r="J77" s="49">
        <v>0</v>
      </c>
      <c r="K77" s="60">
        <v>0</v>
      </c>
      <c r="L77" s="60">
        <v>0</v>
      </c>
    </row>
    <row r="78" spans="2:12" x14ac:dyDescent="0.25">
      <c r="B78" s="7"/>
      <c r="C78" s="7"/>
      <c r="D78" s="8"/>
      <c r="E78" s="8">
        <v>3234</v>
      </c>
      <c r="F78" s="7" t="s">
        <v>94</v>
      </c>
      <c r="G78" s="49">
        <v>3531.56</v>
      </c>
      <c r="H78" s="48">
        <v>12500</v>
      </c>
      <c r="I78" s="48">
        <v>12500</v>
      </c>
      <c r="J78" s="49">
        <v>6681.91</v>
      </c>
      <c r="K78" s="60">
        <f t="shared" si="2"/>
        <v>189.20562017918428</v>
      </c>
      <c r="L78" s="60">
        <f t="shared" si="3"/>
        <v>53.455279999999995</v>
      </c>
    </row>
    <row r="79" spans="2:12" x14ac:dyDescent="0.25">
      <c r="B79" s="7"/>
      <c r="C79" s="7"/>
      <c r="D79" s="8"/>
      <c r="E79" s="8">
        <v>3235</v>
      </c>
      <c r="F79" s="7" t="s">
        <v>95</v>
      </c>
      <c r="G79" s="49">
        <v>1359.86</v>
      </c>
      <c r="H79" s="48">
        <v>3200</v>
      </c>
      <c r="I79" s="48">
        <v>3200</v>
      </c>
      <c r="J79" s="49">
        <v>1568.75</v>
      </c>
      <c r="K79" s="60">
        <f t="shared" si="2"/>
        <v>115.36114011736503</v>
      </c>
      <c r="L79" s="60">
        <f t="shared" si="3"/>
        <v>49.0234375</v>
      </c>
    </row>
    <row r="80" spans="2:12" x14ac:dyDescent="0.25">
      <c r="B80" s="7"/>
      <c r="C80" s="7"/>
      <c r="D80" s="8"/>
      <c r="E80" s="8">
        <v>3236</v>
      </c>
      <c r="F80" s="7" t="s">
        <v>96</v>
      </c>
      <c r="G80" s="49">
        <v>884.21</v>
      </c>
      <c r="H80" s="48">
        <v>5220</v>
      </c>
      <c r="I80" s="48">
        <v>5220</v>
      </c>
      <c r="J80" s="49">
        <v>282.20999999999998</v>
      </c>
      <c r="K80" s="60">
        <f t="shared" si="2"/>
        <v>31.916626140848891</v>
      </c>
      <c r="L80" s="60">
        <f t="shared" si="3"/>
        <v>5.4063218390804595</v>
      </c>
    </row>
    <row r="81" spans="2:12" x14ac:dyDescent="0.25">
      <c r="B81" s="7"/>
      <c r="C81" s="7"/>
      <c r="D81" s="8"/>
      <c r="E81" s="8">
        <v>3237</v>
      </c>
      <c r="F81" s="7" t="s">
        <v>97</v>
      </c>
      <c r="G81" s="49">
        <v>4279.01</v>
      </c>
      <c r="H81" s="48">
        <v>2631</v>
      </c>
      <c r="I81" s="48">
        <v>2631</v>
      </c>
      <c r="J81" s="49">
        <v>1515.26</v>
      </c>
      <c r="K81" s="60">
        <f t="shared" si="2"/>
        <v>35.411461997050722</v>
      </c>
      <c r="L81" s="60">
        <f t="shared" si="3"/>
        <v>57.592550361079439</v>
      </c>
    </row>
    <row r="82" spans="2:12" x14ac:dyDescent="0.25">
      <c r="B82" s="7"/>
      <c r="C82" s="7"/>
      <c r="D82" s="8"/>
      <c r="E82" s="8">
        <v>3238</v>
      </c>
      <c r="F82" s="7" t="s">
        <v>98</v>
      </c>
      <c r="G82" s="49">
        <v>1814.17</v>
      </c>
      <c r="H82" s="48">
        <v>4200</v>
      </c>
      <c r="I82" s="48">
        <v>4200</v>
      </c>
      <c r="J82" s="49">
        <v>2883.12</v>
      </c>
      <c r="K82" s="60">
        <f t="shared" si="2"/>
        <v>158.92226197103909</v>
      </c>
      <c r="L82" s="60">
        <f t="shared" si="3"/>
        <v>68.645714285714291</v>
      </c>
    </row>
    <row r="83" spans="2:12" x14ac:dyDescent="0.25">
      <c r="B83" s="7"/>
      <c r="C83" s="7"/>
      <c r="D83" s="8"/>
      <c r="E83" s="8">
        <v>3239</v>
      </c>
      <c r="F83" s="7" t="s">
        <v>99</v>
      </c>
      <c r="G83" s="49">
        <v>7196</v>
      </c>
      <c r="H83" s="48">
        <v>11100</v>
      </c>
      <c r="I83" s="48">
        <v>11100</v>
      </c>
      <c r="J83" s="49">
        <v>5715.68</v>
      </c>
      <c r="K83" s="60">
        <f t="shared" si="2"/>
        <v>79.428571428571431</v>
      </c>
      <c r="L83" s="60">
        <f t="shared" si="3"/>
        <v>51.492612612612618</v>
      </c>
    </row>
    <row r="84" spans="2:12" x14ac:dyDescent="0.25">
      <c r="B84" s="7"/>
      <c r="C84" s="7"/>
      <c r="D84" s="28">
        <v>329</v>
      </c>
      <c r="E84" s="28"/>
      <c r="F84" s="21" t="s">
        <v>75</v>
      </c>
      <c r="G84" s="51">
        <f>SUM(G85+G86+G87+G88+G89+G90)</f>
        <v>19988.25</v>
      </c>
      <c r="H84" s="50">
        <f>SUM(H85+H86+H87+H88+H89+H90)</f>
        <v>29669</v>
      </c>
      <c r="I84" s="50">
        <f>SUM(I85+I86+I87+I88+I89+I90)</f>
        <v>29669</v>
      </c>
      <c r="J84" s="51">
        <f>SUM(J85:J90)</f>
        <v>21804.95</v>
      </c>
      <c r="K84" s="60">
        <f t="shared" si="2"/>
        <v>109.08883969331984</v>
      </c>
      <c r="L84" s="60">
        <f t="shared" si="3"/>
        <v>73.49405102969429</v>
      </c>
    </row>
    <row r="85" spans="2:12" x14ac:dyDescent="0.25">
      <c r="B85" s="7"/>
      <c r="C85" s="7"/>
      <c r="D85" s="8"/>
      <c r="E85" s="8">
        <v>3291</v>
      </c>
      <c r="F85" s="7" t="s">
        <v>100</v>
      </c>
      <c r="G85" s="49">
        <v>0</v>
      </c>
      <c r="H85" s="48">
        <v>0</v>
      </c>
      <c r="I85" s="48">
        <v>0</v>
      </c>
      <c r="J85" s="49">
        <v>379.84</v>
      </c>
      <c r="K85" s="60">
        <v>0</v>
      </c>
      <c r="L85" s="60">
        <v>0</v>
      </c>
    </row>
    <row r="86" spans="2:12" x14ac:dyDescent="0.25">
      <c r="B86" s="7"/>
      <c r="C86" s="7"/>
      <c r="D86" s="8"/>
      <c r="E86" s="8">
        <v>3292</v>
      </c>
      <c r="F86" s="7" t="s">
        <v>101</v>
      </c>
      <c r="G86" s="49">
        <v>0</v>
      </c>
      <c r="H86" s="48">
        <v>0</v>
      </c>
      <c r="I86" s="48">
        <v>0</v>
      </c>
      <c r="J86" s="49">
        <v>0</v>
      </c>
      <c r="K86" s="60">
        <v>0</v>
      </c>
      <c r="L86" s="60">
        <v>0</v>
      </c>
    </row>
    <row r="87" spans="2:12" x14ac:dyDescent="0.25">
      <c r="B87" s="7"/>
      <c r="C87" s="7"/>
      <c r="D87" s="8"/>
      <c r="E87" s="8">
        <v>3293</v>
      </c>
      <c r="F87" s="7" t="s">
        <v>102</v>
      </c>
      <c r="G87" s="49">
        <v>0</v>
      </c>
      <c r="H87" s="48">
        <v>0</v>
      </c>
      <c r="I87" s="48">
        <v>0</v>
      </c>
      <c r="J87" s="49">
        <v>0</v>
      </c>
      <c r="K87" s="60">
        <v>0</v>
      </c>
      <c r="L87" s="60">
        <v>0</v>
      </c>
    </row>
    <row r="88" spans="2:12" x14ac:dyDescent="0.25">
      <c r="B88" s="7"/>
      <c r="C88" s="7"/>
      <c r="D88" s="8"/>
      <c r="E88" s="8">
        <v>3294</v>
      </c>
      <c r="F88" s="7" t="s">
        <v>103</v>
      </c>
      <c r="G88" s="49">
        <v>725</v>
      </c>
      <c r="H88" s="48">
        <v>960</v>
      </c>
      <c r="I88" s="48">
        <v>960</v>
      </c>
      <c r="J88" s="49">
        <v>500</v>
      </c>
      <c r="K88" s="60">
        <f t="shared" si="2"/>
        <v>68.965517241379317</v>
      </c>
      <c r="L88" s="60">
        <f t="shared" si="3"/>
        <v>52.083333333333336</v>
      </c>
    </row>
    <row r="89" spans="2:12" x14ac:dyDescent="0.25">
      <c r="B89" s="7"/>
      <c r="C89" s="7"/>
      <c r="D89" s="8"/>
      <c r="E89" s="8">
        <v>3295</v>
      </c>
      <c r="F89" s="7" t="s">
        <v>104</v>
      </c>
      <c r="G89" s="49">
        <v>2664</v>
      </c>
      <c r="H89" s="48">
        <v>5090</v>
      </c>
      <c r="I89" s="48">
        <v>5090</v>
      </c>
      <c r="J89" s="49">
        <v>2520</v>
      </c>
      <c r="K89" s="60">
        <f t="shared" si="2"/>
        <v>94.594594594594597</v>
      </c>
      <c r="L89" s="60">
        <f t="shared" si="3"/>
        <v>49.508840864440081</v>
      </c>
    </row>
    <row r="90" spans="2:12" x14ac:dyDescent="0.25">
      <c r="B90" s="7"/>
      <c r="C90" s="7"/>
      <c r="D90" s="8"/>
      <c r="E90" s="8">
        <v>3299</v>
      </c>
      <c r="F90" s="7" t="s">
        <v>75</v>
      </c>
      <c r="G90" s="49">
        <v>16599.25</v>
      </c>
      <c r="H90" s="48">
        <v>23619</v>
      </c>
      <c r="I90" s="48">
        <v>23619</v>
      </c>
      <c r="J90" s="49">
        <v>18405.11</v>
      </c>
      <c r="K90" s="60">
        <f t="shared" si="2"/>
        <v>110.8791662273898</v>
      </c>
      <c r="L90" s="60">
        <f t="shared" si="3"/>
        <v>77.925017993987893</v>
      </c>
    </row>
    <row r="91" spans="2:12" x14ac:dyDescent="0.25">
      <c r="B91" s="7"/>
      <c r="C91" s="21">
        <v>34</v>
      </c>
      <c r="D91" s="28"/>
      <c r="E91" s="28"/>
      <c r="F91" s="21" t="s">
        <v>76</v>
      </c>
      <c r="G91" s="51">
        <v>888.59</v>
      </c>
      <c r="H91" s="50">
        <v>1410</v>
      </c>
      <c r="I91" s="50">
        <v>1410</v>
      </c>
      <c r="J91" s="51">
        <v>0</v>
      </c>
      <c r="K91" s="60">
        <f t="shared" si="2"/>
        <v>0</v>
      </c>
      <c r="L91" s="60">
        <f t="shared" si="3"/>
        <v>0</v>
      </c>
    </row>
    <row r="92" spans="2:12" x14ac:dyDescent="0.25">
      <c r="B92" s="7"/>
      <c r="C92" s="21"/>
      <c r="D92" s="28">
        <v>343</v>
      </c>
      <c r="E92" s="28"/>
      <c r="F92" s="21" t="s">
        <v>106</v>
      </c>
      <c r="G92" s="51">
        <v>888.59</v>
      </c>
      <c r="H92" s="50">
        <v>1410</v>
      </c>
      <c r="I92" s="50">
        <v>1410</v>
      </c>
      <c r="J92" s="51">
        <v>0</v>
      </c>
      <c r="K92" s="60">
        <f t="shared" si="2"/>
        <v>0</v>
      </c>
      <c r="L92" s="60">
        <f t="shared" si="3"/>
        <v>0</v>
      </c>
    </row>
    <row r="93" spans="2:12" x14ac:dyDescent="0.25">
      <c r="B93" s="7"/>
      <c r="C93" s="7"/>
      <c r="D93" s="8"/>
      <c r="E93" s="8">
        <v>3431</v>
      </c>
      <c r="F93" s="7" t="s">
        <v>105</v>
      </c>
      <c r="G93" s="49">
        <v>887.46</v>
      </c>
      <c r="H93" s="48">
        <v>1400</v>
      </c>
      <c r="I93" s="48">
        <v>1400</v>
      </c>
      <c r="J93" s="49">
        <v>0</v>
      </c>
      <c r="K93" s="60">
        <f t="shared" si="2"/>
        <v>0</v>
      </c>
      <c r="L93" s="60">
        <f t="shared" si="3"/>
        <v>0</v>
      </c>
    </row>
    <row r="94" spans="2:12" x14ac:dyDescent="0.25">
      <c r="B94" s="7"/>
      <c r="C94" s="7"/>
      <c r="D94" s="8"/>
      <c r="E94" s="8">
        <v>3433</v>
      </c>
      <c r="F94" s="7" t="s">
        <v>107</v>
      </c>
      <c r="G94" s="49">
        <v>1.1299999999999999</v>
      </c>
      <c r="H94" s="48">
        <v>10</v>
      </c>
      <c r="I94" s="48">
        <v>10</v>
      </c>
      <c r="J94" s="49">
        <v>0</v>
      </c>
      <c r="K94" s="60">
        <f t="shared" si="2"/>
        <v>0</v>
      </c>
      <c r="L94" s="60">
        <f t="shared" si="3"/>
        <v>0</v>
      </c>
    </row>
    <row r="95" spans="2:12" s="29" customFormat="1" x14ac:dyDescent="0.25">
      <c r="B95" s="21"/>
      <c r="C95" s="21">
        <v>36</v>
      </c>
      <c r="D95" s="28"/>
      <c r="E95" s="28"/>
      <c r="F95" s="21" t="s">
        <v>234</v>
      </c>
      <c r="G95" s="51">
        <v>864.89</v>
      </c>
      <c r="H95" s="50">
        <v>0</v>
      </c>
      <c r="I95" s="50">
        <v>0</v>
      </c>
      <c r="J95" s="51">
        <v>0</v>
      </c>
      <c r="K95" s="60">
        <v>0</v>
      </c>
      <c r="L95" s="60">
        <v>0</v>
      </c>
    </row>
    <row r="96" spans="2:12" x14ac:dyDescent="0.25">
      <c r="B96" s="7"/>
      <c r="C96" s="7"/>
      <c r="D96" s="8"/>
      <c r="E96" s="8">
        <v>3691</v>
      </c>
      <c r="F96" s="7" t="s">
        <v>235</v>
      </c>
      <c r="G96" s="49">
        <v>864.89</v>
      </c>
      <c r="H96" s="48">
        <v>0</v>
      </c>
      <c r="I96" s="48">
        <v>0</v>
      </c>
      <c r="J96" s="49">
        <v>0</v>
      </c>
      <c r="K96" s="60">
        <v>0</v>
      </c>
      <c r="L96" s="60">
        <v>0</v>
      </c>
    </row>
    <row r="97" spans="2:12" x14ac:dyDescent="0.25">
      <c r="B97" s="7"/>
      <c r="C97" s="21">
        <v>37</v>
      </c>
      <c r="D97" s="28"/>
      <c r="E97" s="28"/>
      <c r="F97" s="21" t="s">
        <v>77</v>
      </c>
      <c r="G97" s="51">
        <v>2950.43</v>
      </c>
      <c r="H97" s="50">
        <f>SUM(H99+H100+H101)</f>
        <v>22000</v>
      </c>
      <c r="I97" s="50">
        <f>SUM(I99+I100+I101)</f>
        <v>22000</v>
      </c>
      <c r="J97" s="51">
        <v>2786.15</v>
      </c>
      <c r="K97" s="60">
        <f t="shared" si="2"/>
        <v>94.431998047742212</v>
      </c>
      <c r="L97" s="60">
        <f t="shared" si="3"/>
        <v>12.664318181818182</v>
      </c>
    </row>
    <row r="98" spans="2:12" x14ac:dyDescent="0.25">
      <c r="B98" s="7"/>
      <c r="C98" s="21"/>
      <c r="D98" s="28">
        <v>372</v>
      </c>
      <c r="E98" s="28"/>
      <c r="F98" s="21" t="s">
        <v>108</v>
      </c>
      <c r="G98" s="51">
        <v>2950.43</v>
      </c>
      <c r="H98" s="50">
        <v>22000</v>
      </c>
      <c r="I98" s="50">
        <v>22000</v>
      </c>
      <c r="J98" s="51">
        <v>2786.15</v>
      </c>
      <c r="K98" s="60">
        <f t="shared" si="2"/>
        <v>94.431998047742212</v>
      </c>
      <c r="L98" s="60">
        <f t="shared" si="3"/>
        <v>12.664318181818182</v>
      </c>
    </row>
    <row r="99" spans="2:12" x14ac:dyDescent="0.25">
      <c r="B99" s="7"/>
      <c r="C99" s="7"/>
      <c r="D99" s="8"/>
      <c r="E99" s="8">
        <v>3721</v>
      </c>
      <c r="F99" s="7" t="s">
        <v>109</v>
      </c>
      <c r="G99" s="49">
        <v>2928.69</v>
      </c>
      <c r="H99" s="48">
        <v>2000</v>
      </c>
      <c r="I99" s="48">
        <v>2000</v>
      </c>
      <c r="J99" s="49">
        <v>2786.15</v>
      </c>
      <c r="K99" s="60">
        <f t="shared" si="2"/>
        <v>95.132977542860459</v>
      </c>
      <c r="L99" s="60">
        <f t="shared" si="3"/>
        <v>139.3075</v>
      </c>
    </row>
    <row r="100" spans="2:12" x14ac:dyDescent="0.25">
      <c r="B100" s="7"/>
      <c r="C100" s="7"/>
      <c r="D100" s="8"/>
      <c r="E100" s="8">
        <v>3722</v>
      </c>
      <c r="F100" s="27" t="s">
        <v>110</v>
      </c>
      <c r="G100" s="49">
        <v>21.74</v>
      </c>
      <c r="H100" s="48">
        <v>20000</v>
      </c>
      <c r="I100" s="48">
        <v>20000</v>
      </c>
      <c r="J100" s="49">
        <v>0</v>
      </c>
      <c r="K100" s="60">
        <v>0</v>
      </c>
      <c r="L100" s="60">
        <f t="shared" si="3"/>
        <v>0</v>
      </c>
    </row>
    <row r="101" spans="2:12" ht="25.5" x14ac:dyDescent="0.25">
      <c r="B101" s="7"/>
      <c r="C101" s="7"/>
      <c r="D101" s="8"/>
      <c r="E101" s="8">
        <v>3723</v>
      </c>
      <c r="F101" s="27" t="s">
        <v>196</v>
      </c>
      <c r="G101" s="49">
        <v>0</v>
      </c>
      <c r="H101" s="48">
        <v>0</v>
      </c>
      <c r="I101" s="48">
        <v>0</v>
      </c>
      <c r="J101" s="49">
        <v>675.52</v>
      </c>
      <c r="K101" s="60">
        <v>0</v>
      </c>
      <c r="L101" s="60">
        <v>0</v>
      </c>
    </row>
    <row r="102" spans="2:12" x14ac:dyDescent="0.25">
      <c r="B102" s="7"/>
      <c r="C102" s="21">
        <v>38</v>
      </c>
      <c r="D102" s="28"/>
      <c r="E102" s="28"/>
      <c r="F102" s="52" t="s">
        <v>212</v>
      </c>
      <c r="G102" s="51">
        <v>645.46</v>
      </c>
      <c r="H102" s="50">
        <v>0</v>
      </c>
      <c r="I102" s="50">
        <v>0</v>
      </c>
      <c r="J102" s="51">
        <v>675.52</v>
      </c>
      <c r="K102" s="60">
        <f t="shared" si="2"/>
        <v>104.65714374244723</v>
      </c>
      <c r="L102" s="60">
        <v>0</v>
      </c>
    </row>
    <row r="103" spans="2:12" x14ac:dyDescent="0.25">
      <c r="B103" s="7"/>
      <c r="C103" s="21"/>
      <c r="D103" s="28">
        <v>381</v>
      </c>
      <c r="E103" s="28"/>
      <c r="F103" s="52" t="s">
        <v>211</v>
      </c>
      <c r="G103" s="51">
        <v>645.46</v>
      </c>
      <c r="H103" s="50">
        <v>0</v>
      </c>
      <c r="I103" s="50">
        <v>0</v>
      </c>
      <c r="J103" s="51">
        <v>675.52</v>
      </c>
      <c r="K103" s="60">
        <f t="shared" si="2"/>
        <v>104.65714374244723</v>
      </c>
      <c r="L103" s="60">
        <v>0</v>
      </c>
    </row>
    <row r="104" spans="2:12" x14ac:dyDescent="0.25">
      <c r="B104" s="7"/>
      <c r="C104" s="7"/>
      <c r="D104" s="8"/>
      <c r="E104" s="8">
        <v>3812</v>
      </c>
      <c r="F104" s="27" t="s">
        <v>211</v>
      </c>
      <c r="G104" s="49">
        <v>645.46</v>
      </c>
      <c r="H104" s="48">
        <v>0</v>
      </c>
      <c r="I104" s="48">
        <v>0</v>
      </c>
      <c r="J104" s="49">
        <v>675.52</v>
      </c>
      <c r="K104" s="60">
        <f t="shared" si="2"/>
        <v>104.65714374244723</v>
      </c>
      <c r="L104" s="60">
        <v>0</v>
      </c>
    </row>
    <row r="105" spans="2:12" s="29" customFormat="1" x14ac:dyDescent="0.25">
      <c r="B105" s="9">
        <v>4</v>
      </c>
      <c r="C105" s="10"/>
      <c r="D105" s="10"/>
      <c r="E105" s="10"/>
      <c r="F105" s="19" t="s">
        <v>6</v>
      </c>
      <c r="G105" s="51">
        <v>4451.13</v>
      </c>
      <c r="H105" s="50">
        <v>22000</v>
      </c>
      <c r="I105" s="50">
        <v>22000</v>
      </c>
      <c r="J105" s="51">
        <v>1476</v>
      </c>
      <c r="K105" s="60">
        <f t="shared" si="2"/>
        <v>33.160118891157978</v>
      </c>
      <c r="L105" s="60">
        <f t="shared" si="3"/>
        <v>6.709090909090909</v>
      </c>
    </row>
    <row r="106" spans="2:12" ht="25.5" x14ac:dyDescent="0.25">
      <c r="B106" s="6"/>
      <c r="C106" s="6">
        <v>42</v>
      </c>
      <c r="D106" s="6"/>
      <c r="E106" s="6"/>
      <c r="F106" s="19" t="s">
        <v>78</v>
      </c>
      <c r="G106" s="51">
        <v>4451.13</v>
      </c>
      <c r="H106" s="50">
        <v>16500</v>
      </c>
      <c r="I106" s="50">
        <v>16500</v>
      </c>
      <c r="J106" s="51">
        <v>1476</v>
      </c>
      <c r="K106" s="60">
        <f t="shared" si="2"/>
        <v>33.160118891157978</v>
      </c>
      <c r="L106" s="60">
        <f t="shared" si="3"/>
        <v>8.9454545454545453</v>
      </c>
    </row>
    <row r="107" spans="2:12" x14ac:dyDescent="0.25">
      <c r="B107" s="6"/>
      <c r="C107" s="6"/>
      <c r="D107" s="6">
        <v>422</v>
      </c>
      <c r="E107" s="6"/>
      <c r="F107" s="19" t="s">
        <v>79</v>
      </c>
      <c r="G107" s="51">
        <v>2614.7199999999998</v>
      </c>
      <c r="H107" s="50">
        <v>10500</v>
      </c>
      <c r="I107" s="50">
        <v>10500</v>
      </c>
      <c r="J107" s="51">
        <v>476</v>
      </c>
      <c r="K107" s="60">
        <f t="shared" si="2"/>
        <v>18.204626116754376</v>
      </c>
      <c r="L107" s="60">
        <f t="shared" si="3"/>
        <v>4.5333333333333332</v>
      </c>
    </row>
    <row r="108" spans="2:12" x14ac:dyDescent="0.25">
      <c r="B108" s="11"/>
      <c r="C108" s="11"/>
      <c r="D108" s="11"/>
      <c r="E108" s="11">
        <v>4221</v>
      </c>
      <c r="F108" s="20" t="s">
        <v>80</v>
      </c>
      <c r="G108" s="49">
        <v>2614.7199999999998</v>
      </c>
      <c r="H108" s="48">
        <v>0</v>
      </c>
      <c r="I108" s="48">
        <v>0</v>
      </c>
      <c r="J108" s="49">
        <v>0</v>
      </c>
      <c r="K108" s="60">
        <v>0</v>
      </c>
      <c r="L108" s="60">
        <v>0</v>
      </c>
    </row>
    <row r="109" spans="2:12" x14ac:dyDescent="0.25">
      <c r="B109" s="11"/>
      <c r="C109" s="11"/>
      <c r="D109" s="11"/>
      <c r="E109" s="11">
        <v>4223</v>
      </c>
      <c r="F109" s="20" t="s">
        <v>81</v>
      </c>
      <c r="G109" s="49">
        <v>0</v>
      </c>
      <c r="H109" s="48">
        <v>500</v>
      </c>
      <c r="I109" s="48">
        <v>500</v>
      </c>
      <c r="J109" s="49">
        <v>0</v>
      </c>
      <c r="K109" s="60">
        <v>0</v>
      </c>
      <c r="L109" s="60">
        <v>0</v>
      </c>
    </row>
    <row r="110" spans="2:12" x14ac:dyDescent="0.25">
      <c r="B110" s="11"/>
      <c r="C110" s="11"/>
      <c r="D110" s="7"/>
      <c r="E110" s="7">
        <v>4226</v>
      </c>
      <c r="F110" s="7" t="s">
        <v>82</v>
      </c>
      <c r="G110" s="49">
        <v>0</v>
      </c>
      <c r="H110" s="48">
        <v>4000</v>
      </c>
      <c r="I110" s="48">
        <v>4000</v>
      </c>
      <c r="J110" s="49">
        <v>0</v>
      </c>
      <c r="K110" s="60">
        <v>0</v>
      </c>
      <c r="L110" s="60">
        <f t="shared" si="3"/>
        <v>0</v>
      </c>
    </row>
    <row r="111" spans="2:12" x14ac:dyDescent="0.25">
      <c r="B111" s="11"/>
      <c r="C111" s="11"/>
      <c r="D111" s="7"/>
      <c r="E111" s="7">
        <v>4227</v>
      </c>
      <c r="F111" s="7" t="s">
        <v>111</v>
      </c>
      <c r="G111" s="49">
        <v>0</v>
      </c>
      <c r="H111" s="48">
        <v>6000</v>
      </c>
      <c r="I111" s="48">
        <v>6000</v>
      </c>
      <c r="J111" s="49">
        <v>476</v>
      </c>
      <c r="K111" s="60">
        <v>0</v>
      </c>
      <c r="L111" s="60">
        <f t="shared" si="3"/>
        <v>7.9333333333333336</v>
      </c>
    </row>
    <row r="112" spans="2:12" x14ac:dyDescent="0.25">
      <c r="B112" s="11"/>
      <c r="C112" s="11"/>
      <c r="D112" s="21">
        <v>423</v>
      </c>
      <c r="E112" s="7"/>
      <c r="F112" s="21" t="s">
        <v>233</v>
      </c>
      <c r="G112" s="51">
        <v>750</v>
      </c>
      <c r="H112" s="48">
        <v>0</v>
      </c>
      <c r="I112" s="48">
        <v>0</v>
      </c>
      <c r="J112" s="51">
        <v>0</v>
      </c>
      <c r="K112" s="60">
        <v>0</v>
      </c>
      <c r="L112" s="60">
        <v>0</v>
      </c>
    </row>
    <row r="113" spans="2:12" x14ac:dyDescent="0.25">
      <c r="B113" s="11"/>
      <c r="C113" s="11"/>
      <c r="D113" s="7"/>
      <c r="E113" s="7">
        <v>4231</v>
      </c>
      <c r="F113" s="7" t="s">
        <v>232</v>
      </c>
      <c r="G113" s="49">
        <v>750</v>
      </c>
      <c r="H113" s="48">
        <v>0</v>
      </c>
      <c r="I113" s="48">
        <v>0</v>
      </c>
      <c r="J113" s="49">
        <v>0</v>
      </c>
      <c r="K113" s="60">
        <v>0</v>
      </c>
      <c r="L113" s="60">
        <v>0</v>
      </c>
    </row>
    <row r="114" spans="2:12" x14ac:dyDescent="0.25">
      <c r="B114" s="6"/>
      <c r="C114" s="6"/>
      <c r="D114" s="21">
        <v>424</v>
      </c>
      <c r="E114" s="21"/>
      <c r="F114" s="21" t="s">
        <v>112</v>
      </c>
      <c r="G114" s="51">
        <v>1086.4100000000001</v>
      </c>
      <c r="H114" s="50">
        <v>6000</v>
      </c>
      <c r="I114" s="50">
        <v>6000</v>
      </c>
      <c r="J114" s="51">
        <v>1000</v>
      </c>
      <c r="K114" s="60">
        <f t="shared" si="2"/>
        <v>92.046280870021434</v>
      </c>
      <c r="L114" s="60">
        <f t="shared" si="3"/>
        <v>16.666666666666664</v>
      </c>
    </row>
    <row r="115" spans="2:12" x14ac:dyDescent="0.25">
      <c r="B115" s="6"/>
      <c r="C115" s="6"/>
      <c r="D115" s="21"/>
      <c r="E115" s="7">
        <v>4241</v>
      </c>
      <c r="F115" s="7" t="s">
        <v>113</v>
      </c>
      <c r="G115" s="53">
        <v>1086.4100000000001</v>
      </c>
      <c r="H115" s="48">
        <v>6000</v>
      </c>
      <c r="I115" s="48">
        <v>6000</v>
      </c>
      <c r="J115" s="53">
        <v>1000</v>
      </c>
      <c r="K115" s="60">
        <f t="shared" si="2"/>
        <v>92.046280870021434</v>
      </c>
      <c r="L115" s="60">
        <f t="shared" si="3"/>
        <v>16.666666666666664</v>
      </c>
    </row>
    <row r="116" spans="2:12" x14ac:dyDescent="0.25">
      <c r="B116" s="6"/>
      <c r="C116" s="6">
        <v>45</v>
      </c>
      <c r="D116" s="21"/>
      <c r="E116" s="21"/>
      <c r="F116" s="21" t="s">
        <v>115</v>
      </c>
      <c r="G116" s="51">
        <v>0</v>
      </c>
      <c r="H116" s="50">
        <v>5500</v>
      </c>
      <c r="I116" s="50">
        <v>5500</v>
      </c>
      <c r="J116" s="51">
        <v>0</v>
      </c>
      <c r="K116" s="60">
        <v>0</v>
      </c>
      <c r="L116" s="60">
        <f t="shared" ref="L116:L119" si="4">(J116/H116)*100</f>
        <v>0</v>
      </c>
    </row>
    <row r="117" spans="2:12" x14ac:dyDescent="0.25">
      <c r="B117" s="6"/>
      <c r="C117" s="6"/>
      <c r="D117" s="21">
        <v>451</v>
      </c>
      <c r="E117" s="21"/>
      <c r="F117" s="21" t="s">
        <v>114</v>
      </c>
      <c r="G117" s="51">
        <v>0</v>
      </c>
      <c r="H117" s="50">
        <v>5500</v>
      </c>
      <c r="I117" s="50">
        <v>5500</v>
      </c>
      <c r="J117" s="51">
        <v>0</v>
      </c>
      <c r="K117" s="60">
        <v>0</v>
      </c>
      <c r="L117" s="60">
        <f t="shared" si="4"/>
        <v>0</v>
      </c>
    </row>
    <row r="118" spans="2:12" x14ac:dyDescent="0.25">
      <c r="B118" s="6"/>
      <c r="C118" s="6"/>
      <c r="D118" s="21"/>
      <c r="E118" s="7">
        <v>4551</v>
      </c>
      <c r="F118" s="7" t="s">
        <v>114</v>
      </c>
      <c r="G118" s="53">
        <v>0</v>
      </c>
      <c r="H118" s="48">
        <v>5500</v>
      </c>
      <c r="I118" s="48">
        <v>5500</v>
      </c>
      <c r="J118" s="53">
        <v>0</v>
      </c>
      <c r="K118" s="60">
        <v>0</v>
      </c>
      <c r="L118" s="60">
        <f t="shared" si="4"/>
        <v>0</v>
      </c>
    </row>
    <row r="119" spans="2:12" x14ac:dyDescent="0.25">
      <c r="B119" s="10"/>
      <c r="C119" s="54"/>
      <c r="D119" s="54"/>
      <c r="E119" s="54"/>
      <c r="F119" s="55" t="s">
        <v>8</v>
      </c>
      <c r="G119" s="51">
        <f>SUM(G51+G105)</f>
        <v>1102176.3499999999</v>
      </c>
      <c r="H119" s="50">
        <f>SUM(H51+H105)</f>
        <v>2089826</v>
      </c>
      <c r="I119" s="50">
        <f>SUM(I51+I105)</f>
        <v>2089826</v>
      </c>
      <c r="J119" s="51">
        <f>SUM(J105+J51)</f>
        <v>1056855.6299999999</v>
      </c>
      <c r="K119" s="60">
        <f t="shared" ref="K119" si="5">(J119/G119)*100</f>
        <v>95.888069998961598</v>
      </c>
      <c r="L119" s="60">
        <f t="shared" si="4"/>
        <v>50.571465279884542</v>
      </c>
    </row>
  </sheetData>
  <mergeCells count="7">
    <mergeCell ref="B8:F8"/>
    <mergeCell ref="B9:F9"/>
    <mergeCell ref="B48:F48"/>
    <mergeCell ref="B49:F49"/>
    <mergeCell ref="B2:L2"/>
    <mergeCell ref="B4:L4"/>
    <mergeCell ref="B6:L6"/>
  </mergeCells>
  <pageMargins left="0.18" right="0.17" top="0.17" bottom="0.75" header="0.17" footer="0.3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workbookViewId="0">
      <selection activeCell="G40" sqref="G4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6"/>
      <c r="C1" s="16"/>
      <c r="D1" s="16"/>
      <c r="E1" s="16"/>
      <c r="F1" s="3"/>
      <c r="G1" s="3"/>
      <c r="H1" s="3"/>
    </row>
    <row r="2" spans="2:8" ht="15.75" customHeight="1" x14ac:dyDescent="0.25">
      <c r="B2" s="248" t="s">
        <v>30</v>
      </c>
      <c r="C2" s="248"/>
      <c r="D2" s="248"/>
      <c r="E2" s="248"/>
      <c r="F2" s="248"/>
      <c r="G2" s="248"/>
      <c r="H2" s="248"/>
    </row>
    <row r="3" spans="2:8" ht="18" x14ac:dyDescent="0.25">
      <c r="B3" s="16"/>
      <c r="C3" s="16"/>
      <c r="D3" s="16"/>
      <c r="E3" s="16"/>
      <c r="F3" s="3"/>
      <c r="G3" s="3"/>
      <c r="H3" s="3"/>
    </row>
    <row r="4" spans="2:8" ht="33.75" customHeight="1" x14ac:dyDescent="0.25">
      <c r="B4" s="35" t="s">
        <v>7</v>
      </c>
      <c r="C4" s="35" t="s">
        <v>256</v>
      </c>
      <c r="D4" s="35" t="s">
        <v>248</v>
      </c>
      <c r="E4" s="35" t="s">
        <v>249</v>
      </c>
      <c r="F4" s="35" t="s">
        <v>255</v>
      </c>
      <c r="G4" s="35" t="s">
        <v>219</v>
      </c>
      <c r="H4" s="35" t="s">
        <v>220</v>
      </c>
    </row>
    <row r="5" spans="2:8" x14ac:dyDescent="0.25">
      <c r="B5" s="35">
        <v>1</v>
      </c>
      <c r="C5" s="35">
        <v>2</v>
      </c>
      <c r="D5" s="35">
        <v>3</v>
      </c>
      <c r="E5" s="35">
        <v>4</v>
      </c>
      <c r="F5" s="35">
        <v>5</v>
      </c>
      <c r="G5" s="35">
        <v>6</v>
      </c>
      <c r="H5" s="35">
        <v>7</v>
      </c>
    </row>
    <row r="6" spans="2:8" x14ac:dyDescent="0.25">
      <c r="B6" s="6" t="s">
        <v>29</v>
      </c>
      <c r="C6" s="51">
        <f>SUM(C7+C10+C12+C14+C16+C18)</f>
        <v>933819.33000000007</v>
      </c>
      <c r="D6" s="50">
        <v>2089826</v>
      </c>
      <c r="E6" s="50">
        <v>2089826</v>
      </c>
      <c r="F6" s="51">
        <f>SUM(F7+F10+F12+F14+F16+F18)</f>
        <v>1046007.9100000001</v>
      </c>
      <c r="G6" s="51">
        <f>(F6/C6)+100</f>
        <v>101.12013949207926</v>
      </c>
      <c r="H6" s="51">
        <f>(F6/D6)*100</f>
        <v>50.052392400132838</v>
      </c>
    </row>
    <row r="7" spans="2:8" ht="25.5" x14ac:dyDescent="0.25">
      <c r="B7" s="6" t="s">
        <v>275</v>
      </c>
      <c r="C7" s="51">
        <v>67067.490000000005</v>
      </c>
      <c r="D7" s="50">
        <v>144340</v>
      </c>
      <c r="E7" s="50">
        <v>144340</v>
      </c>
      <c r="F7" s="51">
        <f>SUM(F8:F9)</f>
        <v>108419.77</v>
      </c>
      <c r="G7" s="51">
        <f t="shared" ref="G7:G34" si="0">(F7/C7)+100</f>
        <v>101.61657712253731</v>
      </c>
      <c r="H7" s="51">
        <f t="shared" ref="H7:H39" si="1">(F7/D7)*100</f>
        <v>75.114154080642919</v>
      </c>
    </row>
    <row r="8" spans="2:8" x14ac:dyDescent="0.25">
      <c r="B8" s="56" t="s">
        <v>129</v>
      </c>
      <c r="C8" s="53">
        <v>67067.490000000005</v>
      </c>
      <c r="D8" s="48">
        <v>144340</v>
      </c>
      <c r="E8" s="48">
        <v>144340</v>
      </c>
      <c r="F8" s="53">
        <v>68021.850000000006</v>
      </c>
      <c r="G8" s="51">
        <f t="shared" si="0"/>
        <v>101.01422984519027</v>
      </c>
      <c r="H8" s="51">
        <f t="shared" si="1"/>
        <v>47.126125814050162</v>
      </c>
    </row>
    <row r="9" spans="2:8" x14ac:dyDescent="0.25">
      <c r="B9" s="218" t="s">
        <v>223</v>
      </c>
      <c r="C9" s="53">
        <v>34968.06</v>
      </c>
      <c r="D9" s="48">
        <v>81246</v>
      </c>
      <c r="E9" s="48">
        <v>81246</v>
      </c>
      <c r="F9" s="53">
        <v>40397.919999999998</v>
      </c>
      <c r="G9" s="51">
        <f t="shared" si="0"/>
        <v>101.15528056174692</v>
      </c>
      <c r="H9" s="51">
        <f t="shared" si="1"/>
        <v>49.722964822883583</v>
      </c>
    </row>
    <row r="10" spans="2:8" x14ac:dyDescent="0.25">
      <c r="B10" s="6" t="s">
        <v>26</v>
      </c>
      <c r="C10" s="51">
        <v>27.34</v>
      </c>
      <c r="D10" s="50">
        <v>2500</v>
      </c>
      <c r="E10" s="50">
        <v>2500</v>
      </c>
      <c r="F10" s="51">
        <v>419.08</v>
      </c>
      <c r="G10" s="51">
        <f t="shared" si="0"/>
        <v>115.32845647403073</v>
      </c>
      <c r="H10" s="51">
        <f t="shared" si="1"/>
        <v>16.763200000000001</v>
      </c>
    </row>
    <row r="11" spans="2:8" x14ac:dyDescent="0.25">
      <c r="B11" s="57" t="s">
        <v>130</v>
      </c>
      <c r="C11" s="53">
        <v>27.34</v>
      </c>
      <c r="D11" s="48">
        <v>2500</v>
      </c>
      <c r="E11" s="48">
        <v>2500</v>
      </c>
      <c r="F11" s="53">
        <v>419.08</v>
      </c>
      <c r="G11" s="51">
        <f t="shared" si="0"/>
        <v>115.32845647403073</v>
      </c>
      <c r="H11" s="51">
        <f t="shared" si="1"/>
        <v>16.763200000000001</v>
      </c>
    </row>
    <row r="12" spans="2:8" x14ac:dyDescent="0.25">
      <c r="B12" s="58" t="s">
        <v>118</v>
      </c>
      <c r="C12" s="51">
        <v>38819.67</v>
      </c>
      <c r="D12" s="50">
        <v>64600</v>
      </c>
      <c r="E12" s="50">
        <v>64600</v>
      </c>
      <c r="F12" s="51">
        <v>31844.59</v>
      </c>
      <c r="G12" s="51">
        <f t="shared" si="0"/>
        <v>100.82032098675748</v>
      </c>
      <c r="H12" s="51">
        <f t="shared" si="1"/>
        <v>49.295030959752324</v>
      </c>
    </row>
    <row r="13" spans="2:8" x14ac:dyDescent="0.25">
      <c r="B13" s="57" t="s">
        <v>128</v>
      </c>
      <c r="C13" s="53">
        <v>38819.67</v>
      </c>
      <c r="D13" s="48">
        <v>64600</v>
      </c>
      <c r="E13" s="48">
        <v>64600</v>
      </c>
      <c r="F13" s="53">
        <v>31844.59</v>
      </c>
      <c r="G13" s="51">
        <f t="shared" si="0"/>
        <v>100.82032098675748</v>
      </c>
      <c r="H13" s="51">
        <f t="shared" si="1"/>
        <v>49.295030959752324</v>
      </c>
    </row>
    <row r="14" spans="2:8" x14ac:dyDescent="0.25">
      <c r="B14" s="58" t="s">
        <v>119</v>
      </c>
      <c r="C14" s="51">
        <v>823462.81</v>
      </c>
      <c r="D14" s="50">
        <v>1772640</v>
      </c>
      <c r="E14" s="50">
        <v>1772640</v>
      </c>
      <c r="F14" s="51">
        <v>897844.42</v>
      </c>
      <c r="G14" s="51">
        <f t="shared" si="0"/>
        <v>101.0903278315629</v>
      </c>
      <c r="H14" s="51">
        <f t="shared" si="1"/>
        <v>50.65012749345609</v>
      </c>
    </row>
    <row r="15" spans="2:8" x14ac:dyDescent="0.25">
      <c r="B15" s="57" t="s">
        <v>274</v>
      </c>
      <c r="C15" s="53">
        <v>823462.81</v>
      </c>
      <c r="D15" s="48">
        <v>1772640</v>
      </c>
      <c r="E15" s="48">
        <v>1772640</v>
      </c>
      <c r="F15" s="53">
        <v>897844.42</v>
      </c>
      <c r="G15" s="51">
        <f t="shared" si="0"/>
        <v>101.0903278315629</v>
      </c>
      <c r="H15" s="51">
        <f t="shared" si="1"/>
        <v>50.65012749345609</v>
      </c>
    </row>
    <row r="16" spans="2:8" x14ac:dyDescent="0.25">
      <c r="B16" s="58" t="s">
        <v>120</v>
      </c>
      <c r="C16" s="51">
        <v>4370</v>
      </c>
      <c r="D16" s="50">
        <v>3500</v>
      </c>
      <c r="E16" s="50">
        <v>3500</v>
      </c>
      <c r="F16" s="51">
        <v>7300</v>
      </c>
      <c r="G16" s="51">
        <f t="shared" si="0"/>
        <v>101.67048054919908</v>
      </c>
      <c r="H16" s="51">
        <f t="shared" si="1"/>
        <v>208.57142857142858</v>
      </c>
    </row>
    <row r="17" spans="2:8" x14ac:dyDescent="0.25">
      <c r="B17" s="57" t="s">
        <v>131</v>
      </c>
      <c r="C17" s="53">
        <v>4370</v>
      </c>
      <c r="D17" s="48">
        <v>3500</v>
      </c>
      <c r="E17" s="48">
        <v>3500</v>
      </c>
      <c r="F17" s="53">
        <v>7300</v>
      </c>
      <c r="G17" s="51">
        <f t="shared" si="0"/>
        <v>101.67048054919908</v>
      </c>
      <c r="H17" s="51">
        <f t="shared" si="1"/>
        <v>208.57142857142858</v>
      </c>
    </row>
    <row r="18" spans="2:8" ht="25.5" x14ac:dyDescent="0.25">
      <c r="B18" s="58" t="s">
        <v>121</v>
      </c>
      <c r="C18" s="51">
        <v>72.02</v>
      </c>
      <c r="D18" s="50">
        <v>1000</v>
      </c>
      <c r="E18" s="50">
        <v>1000</v>
      </c>
      <c r="F18" s="51">
        <v>180.05</v>
      </c>
      <c r="G18" s="51">
        <f t="shared" si="0"/>
        <v>102.5</v>
      </c>
      <c r="H18" s="51">
        <f t="shared" si="1"/>
        <v>18.005000000000003</v>
      </c>
    </row>
    <row r="19" spans="2:8" ht="25.5" x14ac:dyDescent="0.25">
      <c r="B19" s="57" t="s">
        <v>132</v>
      </c>
      <c r="C19" s="53">
        <v>72.02</v>
      </c>
      <c r="D19" s="48">
        <v>1000</v>
      </c>
      <c r="E19" s="48">
        <v>1000</v>
      </c>
      <c r="F19" s="53">
        <v>180.05</v>
      </c>
      <c r="G19" s="51">
        <f t="shared" si="0"/>
        <v>102.5</v>
      </c>
      <c r="H19" s="51">
        <f t="shared" si="1"/>
        <v>18.005000000000003</v>
      </c>
    </row>
    <row r="20" spans="2:8" x14ac:dyDescent="0.25">
      <c r="B20" s="222"/>
      <c r="C20" s="223"/>
      <c r="D20" s="224"/>
      <c r="E20" s="224"/>
      <c r="F20" s="223"/>
      <c r="G20" s="225"/>
      <c r="H20" s="225"/>
    </row>
    <row r="21" spans="2:8" ht="15.75" customHeight="1" x14ac:dyDescent="0.25">
      <c r="B21" s="6" t="s">
        <v>28</v>
      </c>
      <c r="C21" s="51">
        <f>SUM(C22+C24+C26+C31+C33)</f>
        <v>1102176.3500000001</v>
      </c>
      <c r="D21" s="50">
        <v>2089826</v>
      </c>
      <c r="E21" s="50">
        <v>2089826</v>
      </c>
      <c r="F21" s="51">
        <f>SUM(F22+F24+F26+F31+F33+F35)</f>
        <v>1056855.6300000001</v>
      </c>
      <c r="G21" s="51">
        <f t="shared" si="0"/>
        <v>100.95888069998962</v>
      </c>
      <c r="H21" s="51">
        <f t="shared" si="1"/>
        <v>50.571465279884556</v>
      </c>
    </row>
    <row r="22" spans="2:8" ht="15.75" customHeight="1" x14ac:dyDescent="0.25">
      <c r="B22" s="6" t="s">
        <v>27</v>
      </c>
      <c r="C22" s="51">
        <v>66734.490000000005</v>
      </c>
      <c r="D22" s="50">
        <v>144340</v>
      </c>
      <c r="E22" s="50">
        <v>144340</v>
      </c>
      <c r="F22" s="51">
        <v>79617.98</v>
      </c>
      <c r="G22" s="51">
        <f t="shared" si="0"/>
        <v>101.19305594453483</v>
      </c>
      <c r="H22" s="51">
        <f t="shared" si="1"/>
        <v>55.16002494111126</v>
      </c>
    </row>
    <row r="23" spans="2:8" x14ac:dyDescent="0.25">
      <c r="B23" s="56" t="s">
        <v>129</v>
      </c>
      <c r="C23" s="49">
        <v>66734.490000000005</v>
      </c>
      <c r="D23" s="48">
        <v>144340</v>
      </c>
      <c r="E23" s="48">
        <v>144340</v>
      </c>
      <c r="F23" s="49">
        <v>79617.98</v>
      </c>
      <c r="G23" s="51">
        <f t="shared" si="0"/>
        <v>101.19305594453483</v>
      </c>
      <c r="H23" s="51">
        <f t="shared" si="1"/>
        <v>55.16002494111126</v>
      </c>
    </row>
    <row r="24" spans="2:8" x14ac:dyDescent="0.25">
      <c r="B24" s="6" t="s">
        <v>26</v>
      </c>
      <c r="C24" s="51">
        <v>16.690000000000001</v>
      </c>
      <c r="D24" s="50">
        <v>2500</v>
      </c>
      <c r="E24" s="50">
        <v>2500</v>
      </c>
      <c r="F24" s="51">
        <v>419.08</v>
      </c>
      <c r="G24" s="51">
        <f t="shared" si="0"/>
        <v>125.10964649490712</v>
      </c>
      <c r="H24" s="51">
        <f t="shared" si="1"/>
        <v>16.763200000000001</v>
      </c>
    </row>
    <row r="25" spans="2:8" x14ac:dyDescent="0.25">
      <c r="B25" s="57" t="s">
        <v>130</v>
      </c>
      <c r="C25" s="49">
        <v>16.690000000000001</v>
      </c>
      <c r="D25" s="48">
        <v>2500</v>
      </c>
      <c r="E25" s="48">
        <v>2500</v>
      </c>
      <c r="F25" s="49">
        <v>419.08</v>
      </c>
      <c r="G25" s="51">
        <f t="shared" si="0"/>
        <v>125.10964649490712</v>
      </c>
      <c r="H25" s="51">
        <f t="shared" si="1"/>
        <v>16.763200000000001</v>
      </c>
    </row>
    <row r="26" spans="2:8" x14ac:dyDescent="0.25">
      <c r="B26" s="58" t="s">
        <v>118</v>
      </c>
      <c r="C26" s="51">
        <v>66454.86</v>
      </c>
      <c r="D26" s="50">
        <v>165846</v>
      </c>
      <c r="E26" s="50">
        <v>165846</v>
      </c>
      <c r="F26" s="51">
        <f>SUM(F27:F28)</f>
        <v>68841.97</v>
      </c>
      <c r="G26" s="51">
        <f t="shared" si="0"/>
        <v>101.03592077389072</v>
      </c>
      <c r="H26" s="51">
        <f t="shared" si="1"/>
        <v>41.509575148028894</v>
      </c>
    </row>
    <row r="27" spans="2:8" x14ac:dyDescent="0.25">
      <c r="B27" s="57" t="s">
        <v>223</v>
      </c>
      <c r="C27" s="53">
        <v>34968.06</v>
      </c>
      <c r="D27" s="48">
        <v>81246</v>
      </c>
      <c r="E27" s="48">
        <v>81246</v>
      </c>
      <c r="F27" s="53">
        <v>40397.919999999998</v>
      </c>
      <c r="G27" s="51">
        <f t="shared" si="0"/>
        <v>101.15528056174692</v>
      </c>
      <c r="H27" s="51">
        <f t="shared" si="1"/>
        <v>49.722964822883583</v>
      </c>
    </row>
    <row r="28" spans="2:8" x14ac:dyDescent="0.25">
      <c r="B28" s="57" t="s">
        <v>128</v>
      </c>
      <c r="C28" s="49">
        <v>31486.799999999999</v>
      </c>
      <c r="D28" s="48">
        <v>64600</v>
      </c>
      <c r="E28" s="48">
        <v>64600</v>
      </c>
      <c r="F28" s="49">
        <v>28444.05</v>
      </c>
      <c r="G28" s="51">
        <f t="shared" si="0"/>
        <v>100.90336426693091</v>
      </c>
      <c r="H28" s="51">
        <f t="shared" si="1"/>
        <v>44.031037151702783</v>
      </c>
    </row>
    <row r="29" spans="2:8" x14ac:dyDescent="0.25">
      <c r="B29" s="58" t="s">
        <v>217</v>
      </c>
      <c r="C29" s="49">
        <v>0</v>
      </c>
      <c r="D29" s="50">
        <v>20000</v>
      </c>
      <c r="E29" s="50">
        <v>20000</v>
      </c>
      <c r="F29" s="49">
        <v>0</v>
      </c>
      <c r="G29" s="51">
        <v>0</v>
      </c>
      <c r="H29" s="51">
        <f t="shared" si="1"/>
        <v>0</v>
      </c>
    </row>
    <row r="30" spans="2:8" ht="16.5" customHeight="1" x14ac:dyDescent="0.25">
      <c r="B30" s="57" t="s">
        <v>218</v>
      </c>
      <c r="C30" s="49">
        <v>0</v>
      </c>
      <c r="D30" s="48">
        <v>20000</v>
      </c>
      <c r="E30" s="48">
        <v>20000</v>
      </c>
      <c r="F30" s="49">
        <v>0</v>
      </c>
      <c r="G30" s="51">
        <v>0</v>
      </c>
      <c r="H30" s="51">
        <f t="shared" si="1"/>
        <v>0</v>
      </c>
    </row>
    <row r="31" spans="2:8" x14ac:dyDescent="0.25">
      <c r="B31" s="58" t="s">
        <v>119</v>
      </c>
      <c r="C31" s="51">
        <v>966781.22</v>
      </c>
      <c r="D31" s="50">
        <v>1772640</v>
      </c>
      <c r="E31" s="50">
        <v>1772640</v>
      </c>
      <c r="F31" s="51">
        <v>905681.71</v>
      </c>
      <c r="G31" s="51">
        <f t="shared" si="0"/>
        <v>100.93680109963245</v>
      </c>
      <c r="H31" s="51">
        <f t="shared" si="1"/>
        <v>51.09225279808647</v>
      </c>
    </row>
    <row r="32" spans="2:8" x14ac:dyDescent="0.25">
      <c r="B32" s="57" t="s">
        <v>274</v>
      </c>
      <c r="C32" s="49">
        <v>966781.22</v>
      </c>
      <c r="D32" s="48">
        <v>1772640</v>
      </c>
      <c r="E32" s="48">
        <v>1772640</v>
      </c>
      <c r="F32" s="49">
        <v>905681.71</v>
      </c>
      <c r="G32" s="51">
        <f t="shared" si="0"/>
        <v>100.93680109963245</v>
      </c>
      <c r="H32" s="51">
        <f t="shared" si="1"/>
        <v>51.09225279808647</v>
      </c>
    </row>
    <row r="33" spans="2:8" x14ac:dyDescent="0.25">
      <c r="B33" s="58" t="s">
        <v>120</v>
      </c>
      <c r="C33" s="51">
        <v>2189.09</v>
      </c>
      <c r="D33" s="50">
        <v>3500</v>
      </c>
      <c r="E33" s="50">
        <v>3500</v>
      </c>
      <c r="F33" s="51">
        <v>2186.86</v>
      </c>
      <c r="G33" s="51">
        <f t="shared" si="0"/>
        <v>100.99898131186931</v>
      </c>
      <c r="H33" s="51">
        <f t="shared" si="1"/>
        <v>62.481714285714283</v>
      </c>
    </row>
    <row r="34" spans="2:8" x14ac:dyDescent="0.25">
      <c r="B34" s="57" t="s">
        <v>131</v>
      </c>
      <c r="C34" s="49">
        <v>2189.09</v>
      </c>
      <c r="D34" s="48">
        <v>3500</v>
      </c>
      <c r="E34" s="48">
        <v>3500</v>
      </c>
      <c r="F34" s="49">
        <v>2186.86</v>
      </c>
      <c r="G34" s="51">
        <f t="shared" si="0"/>
        <v>100.99898131186931</v>
      </c>
      <c r="H34" s="51">
        <f t="shared" si="1"/>
        <v>62.481714285714283</v>
      </c>
    </row>
    <row r="35" spans="2:8" ht="25.5" x14ac:dyDescent="0.25">
      <c r="B35" s="58" t="s">
        <v>121</v>
      </c>
      <c r="C35" s="51">
        <v>0</v>
      </c>
      <c r="D35" s="50">
        <v>1000</v>
      </c>
      <c r="E35" s="50">
        <v>1000</v>
      </c>
      <c r="F35" s="51">
        <v>108.03</v>
      </c>
      <c r="G35" s="51">
        <v>0</v>
      </c>
      <c r="H35" s="51">
        <f t="shared" si="1"/>
        <v>10.803000000000001</v>
      </c>
    </row>
    <row r="36" spans="2:8" ht="25.5" x14ac:dyDescent="0.25">
      <c r="B36" s="57" t="s">
        <v>190</v>
      </c>
      <c r="C36" s="49">
        <v>0</v>
      </c>
      <c r="D36" s="48">
        <v>1000</v>
      </c>
      <c r="E36" s="48">
        <v>1000</v>
      </c>
      <c r="F36" s="49">
        <v>108.03</v>
      </c>
      <c r="G36" s="51">
        <v>0</v>
      </c>
      <c r="H36" s="51">
        <f t="shared" si="1"/>
        <v>10.803000000000001</v>
      </c>
    </row>
    <row r="37" spans="2:8" ht="33.75" customHeight="1" x14ac:dyDescent="0.25">
      <c r="B37" s="65" t="s">
        <v>187</v>
      </c>
      <c r="C37" s="51">
        <v>0</v>
      </c>
      <c r="D37" s="50">
        <v>20000</v>
      </c>
      <c r="E37" s="50">
        <v>20000</v>
      </c>
      <c r="F37" s="51">
        <v>0</v>
      </c>
      <c r="G37" s="51">
        <v>0</v>
      </c>
      <c r="H37" s="51">
        <f t="shared" si="1"/>
        <v>0</v>
      </c>
    </row>
    <row r="38" spans="2:8" x14ac:dyDescent="0.25">
      <c r="B38" s="70" t="s">
        <v>188</v>
      </c>
      <c r="C38" s="71">
        <v>4231.01</v>
      </c>
      <c r="D38" s="37">
        <v>20000</v>
      </c>
      <c r="E38" s="37">
        <v>20000</v>
      </c>
      <c r="F38" s="71">
        <v>0</v>
      </c>
      <c r="G38" s="51">
        <v>0</v>
      </c>
      <c r="H38" s="51">
        <f t="shared" si="1"/>
        <v>0</v>
      </c>
    </row>
    <row r="39" spans="2:8" ht="25.5" x14ac:dyDescent="0.25">
      <c r="B39" s="72" t="s">
        <v>189</v>
      </c>
      <c r="C39" s="74">
        <v>4231.01</v>
      </c>
      <c r="D39" s="73">
        <v>20000</v>
      </c>
      <c r="E39" s="73">
        <v>20000</v>
      </c>
      <c r="F39" s="74">
        <v>0</v>
      </c>
      <c r="G39" s="51">
        <v>0</v>
      </c>
      <c r="H39" s="51">
        <f t="shared" si="1"/>
        <v>0</v>
      </c>
    </row>
    <row r="40" spans="2:8" x14ac:dyDescent="0.25">
      <c r="B40" s="20" t="s">
        <v>237</v>
      </c>
      <c r="C40" s="71">
        <v>-133388.96</v>
      </c>
      <c r="D40" s="26">
        <v>0</v>
      </c>
      <c r="E40" s="26">
        <v>0</v>
      </c>
      <c r="F40" s="71">
        <v>10847.72</v>
      </c>
      <c r="G40" s="51">
        <v>0</v>
      </c>
      <c r="H40" s="51">
        <v>0</v>
      </c>
    </row>
  </sheetData>
  <mergeCells count="1">
    <mergeCell ref="B2:H2"/>
  </mergeCells>
  <pageMargins left="0.39" right="0.17" top="0.75" bottom="0.39" header="0.3" footer="0.17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workbookViewId="0">
      <selection activeCell="F14" sqref="F14"/>
    </sheetView>
  </sheetViews>
  <sheetFormatPr defaultRowHeight="15" x14ac:dyDescent="0.25"/>
  <cols>
    <col min="2" max="2" width="37.7109375" customWidth="1"/>
    <col min="3" max="5" width="25.28515625" customWidth="1"/>
    <col min="6" max="6" width="25.28515625" style="159" customWidth="1"/>
    <col min="7" max="8" width="15.7109375" customWidth="1"/>
  </cols>
  <sheetData>
    <row r="1" spans="2:8" ht="18" x14ac:dyDescent="0.25">
      <c r="B1" s="16"/>
      <c r="C1" s="16"/>
      <c r="D1" s="16"/>
      <c r="E1" s="16"/>
      <c r="F1" s="152"/>
      <c r="G1" s="3"/>
      <c r="H1" s="3"/>
    </row>
    <row r="2" spans="2:8" ht="15.75" customHeight="1" x14ac:dyDescent="0.25">
      <c r="B2" s="248" t="s">
        <v>31</v>
      </c>
      <c r="C2" s="248"/>
      <c r="D2" s="248"/>
      <c r="E2" s="248"/>
      <c r="F2" s="248"/>
      <c r="G2" s="248"/>
      <c r="H2" s="248"/>
    </row>
    <row r="3" spans="2:8" ht="18" x14ac:dyDescent="0.25">
      <c r="B3" s="16"/>
      <c r="C3" s="16"/>
      <c r="D3" s="16"/>
      <c r="E3" s="16"/>
      <c r="F3" s="152"/>
      <c r="G3" s="3"/>
      <c r="H3" s="3"/>
    </row>
    <row r="4" spans="2:8" ht="25.5" x14ac:dyDescent="0.25">
      <c r="B4" s="35" t="s">
        <v>7</v>
      </c>
      <c r="C4" s="35" t="s">
        <v>257</v>
      </c>
      <c r="D4" s="35" t="s">
        <v>248</v>
      </c>
      <c r="E4" s="35" t="s">
        <v>249</v>
      </c>
      <c r="F4" s="76" t="s">
        <v>258</v>
      </c>
      <c r="G4" s="35" t="s">
        <v>12</v>
      </c>
      <c r="H4" s="35" t="s">
        <v>32</v>
      </c>
    </row>
    <row r="5" spans="2:8" x14ac:dyDescent="0.25">
      <c r="B5" s="35">
        <v>1</v>
      </c>
      <c r="C5" s="35">
        <v>2</v>
      </c>
      <c r="D5" s="76">
        <v>3</v>
      </c>
      <c r="E5" s="35">
        <v>4</v>
      </c>
      <c r="F5" s="76">
        <v>5</v>
      </c>
      <c r="G5" s="35" t="s">
        <v>14</v>
      </c>
      <c r="H5" s="35" t="s">
        <v>184</v>
      </c>
    </row>
    <row r="6" spans="2:8" ht="15.75" customHeight="1" x14ac:dyDescent="0.25">
      <c r="B6" s="6" t="s">
        <v>28</v>
      </c>
      <c r="C6" s="77">
        <v>1102176.3500000001</v>
      </c>
      <c r="D6" s="50">
        <v>2089826</v>
      </c>
      <c r="E6" s="50">
        <v>2089826</v>
      </c>
      <c r="F6" s="219">
        <v>1056855.6299999999</v>
      </c>
      <c r="G6" s="66">
        <f>(F6/C6)*100</f>
        <v>95.888069998961583</v>
      </c>
      <c r="H6" s="66">
        <f>(F6/D6)*100</f>
        <v>50.571465279884542</v>
      </c>
    </row>
    <row r="7" spans="2:8" ht="15.75" customHeight="1" x14ac:dyDescent="0.25">
      <c r="B7" s="6" t="s">
        <v>122</v>
      </c>
      <c r="C7" s="77">
        <f>SUM(C8+C10)</f>
        <v>1102176.3500000001</v>
      </c>
      <c r="D7" s="50">
        <v>2089826</v>
      </c>
      <c r="E7" s="50">
        <v>2089826</v>
      </c>
      <c r="F7" s="219">
        <f>SUM(F8+F10+F12+F14)</f>
        <v>1056855.6300000001</v>
      </c>
      <c r="G7" s="66">
        <f t="shared" ref="G7:G11" si="0">(F7/C7)*100</f>
        <v>95.888069998961598</v>
      </c>
      <c r="H7" s="66">
        <f t="shared" ref="H7:H11" si="1">(F7/D7)*100</f>
        <v>50.571465279884556</v>
      </c>
    </row>
    <row r="8" spans="2:8" x14ac:dyDescent="0.25">
      <c r="B8" s="52" t="s">
        <v>193</v>
      </c>
      <c r="C8" s="161">
        <v>1045084.5</v>
      </c>
      <c r="D8" s="50">
        <v>1672286</v>
      </c>
      <c r="E8" s="50">
        <v>1672286</v>
      </c>
      <c r="F8" s="220">
        <v>851016.87</v>
      </c>
      <c r="G8" s="66">
        <f t="shared" si="0"/>
        <v>81.430436486236275</v>
      </c>
      <c r="H8" s="66">
        <f t="shared" si="1"/>
        <v>50.889433386394437</v>
      </c>
    </row>
    <row r="9" spans="2:8" x14ac:dyDescent="0.25">
      <c r="B9" s="26" t="s">
        <v>192</v>
      </c>
      <c r="C9" s="78">
        <v>1045084.5</v>
      </c>
      <c r="D9" s="48">
        <v>1672286</v>
      </c>
      <c r="E9" s="48">
        <v>1672286</v>
      </c>
      <c r="F9" s="221">
        <v>851016.87</v>
      </c>
      <c r="G9" s="66">
        <f t="shared" si="0"/>
        <v>81.430436486236275</v>
      </c>
      <c r="H9" s="66">
        <f t="shared" si="1"/>
        <v>50.889433386394437</v>
      </c>
    </row>
    <row r="10" spans="2:8" x14ac:dyDescent="0.25">
      <c r="B10" s="67" t="s">
        <v>194</v>
      </c>
      <c r="C10" s="79">
        <v>57091.85</v>
      </c>
      <c r="D10" s="75">
        <v>30500</v>
      </c>
      <c r="E10" s="75">
        <v>30500</v>
      </c>
      <c r="F10" s="75">
        <v>3756.15</v>
      </c>
      <c r="G10" s="66">
        <f t="shared" si="0"/>
        <v>6.5791352005583992</v>
      </c>
      <c r="H10" s="66">
        <f t="shared" si="1"/>
        <v>12.315245901639345</v>
      </c>
    </row>
    <row r="11" spans="2:8" x14ac:dyDescent="0.25">
      <c r="B11" s="26" t="s">
        <v>195</v>
      </c>
      <c r="C11" s="68">
        <v>57091.85</v>
      </c>
      <c r="D11" s="119">
        <v>30500</v>
      </c>
      <c r="E11" s="119">
        <v>30500</v>
      </c>
      <c r="F11" s="119">
        <v>3756.15</v>
      </c>
      <c r="G11" s="66">
        <f t="shared" si="0"/>
        <v>6.5791352005583992</v>
      </c>
      <c r="H11" s="66">
        <f t="shared" si="1"/>
        <v>12.315245901639345</v>
      </c>
    </row>
    <row r="12" spans="2:8" x14ac:dyDescent="0.25">
      <c r="B12" s="67" t="s">
        <v>260</v>
      </c>
      <c r="C12" s="68">
        <v>0</v>
      </c>
      <c r="D12" s="75">
        <v>333</v>
      </c>
      <c r="E12" s="75">
        <v>333</v>
      </c>
      <c r="F12" s="227">
        <v>54.54</v>
      </c>
      <c r="G12" s="66">
        <v>0</v>
      </c>
      <c r="H12" s="66">
        <v>0</v>
      </c>
    </row>
    <row r="13" spans="2:8" x14ac:dyDescent="0.25">
      <c r="B13" s="26" t="s">
        <v>261</v>
      </c>
      <c r="C13" s="68">
        <v>0</v>
      </c>
      <c r="D13" s="119">
        <v>333</v>
      </c>
      <c r="E13" s="119">
        <v>333</v>
      </c>
      <c r="F13" s="119">
        <v>54.54</v>
      </c>
      <c r="G13" s="66">
        <v>0</v>
      </c>
      <c r="H13" s="66">
        <v>0</v>
      </c>
    </row>
    <row r="14" spans="2:8" x14ac:dyDescent="0.25">
      <c r="B14" s="67" t="s">
        <v>224</v>
      </c>
      <c r="C14" s="114">
        <v>0</v>
      </c>
      <c r="D14" s="179">
        <v>386707</v>
      </c>
      <c r="E14" s="115">
        <v>386707</v>
      </c>
      <c r="F14" s="228">
        <v>202028.07</v>
      </c>
      <c r="G14" s="26">
        <v>0</v>
      </c>
      <c r="H14" s="26">
        <v>0</v>
      </c>
    </row>
    <row r="15" spans="2:8" x14ac:dyDescent="0.25">
      <c r="B15" s="26" t="s">
        <v>225</v>
      </c>
      <c r="C15" s="26">
        <v>0</v>
      </c>
      <c r="D15" s="180">
        <v>386707</v>
      </c>
      <c r="E15" s="26">
        <v>386707</v>
      </c>
      <c r="F15" s="180">
        <v>202028.07</v>
      </c>
      <c r="G15" s="26">
        <v>0</v>
      </c>
      <c r="H15" s="26"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6"/>
  <sheetViews>
    <sheetView tabSelected="1" topLeftCell="A118" workbookViewId="0">
      <selection activeCell="E205" sqref="E205"/>
    </sheetView>
  </sheetViews>
  <sheetFormatPr defaultRowHeight="15" x14ac:dyDescent="0.25"/>
  <cols>
    <col min="1" max="1" width="2.140625" customWidth="1"/>
    <col min="2" max="2" width="7.42578125" bestFit="1" customWidth="1"/>
    <col min="3" max="3" width="6.42578125" customWidth="1"/>
    <col min="4" max="4" width="6.7109375" customWidth="1"/>
    <col min="5" max="5" width="33.140625" customWidth="1"/>
    <col min="6" max="6" width="28.42578125" style="203" customWidth="1"/>
    <col min="7" max="7" width="21.5703125" customWidth="1"/>
    <col min="8" max="8" width="11.85546875" style="159" customWidth="1"/>
    <col min="9" max="9" width="8.7109375" customWidth="1"/>
    <col min="10" max="10" width="3.85546875" customWidth="1"/>
    <col min="13" max="13" width="11.7109375" bestFit="1" customWidth="1"/>
  </cols>
  <sheetData>
    <row r="1" spans="1:13" ht="18" x14ac:dyDescent="0.25">
      <c r="B1" s="2"/>
      <c r="C1" s="2"/>
      <c r="D1" s="2"/>
      <c r="E1" s="2"/>
      <c r="F1" s="181"/>
      <c r="G1" s="2"/>
      <c r="H1" s="152"/>
    </row>
    <row r="2" spans="1:13" ht="18" customHeight="1" x14ac:dyDescent="0.25">
      <c r="B2" s="248" t="s">
        <v>9</v>
      </c>
      <c r="C2" s="356"/>
      <c r="D2" s="356"/>
      <c r="E2" s="356"/>
      <c r="F2" s="356"/>
      <c r="G2" s="356"/>
      <c r="H2" s="356"/>
    </row>
    <row r="3" spans="1:13" ht="18" x14ac:dyDescent="0.25">
      <c r="B3" s="2"/>
      <c r="C3" s="2"/>
      <c r="D3" s="2"/>
      <c r="E3" s="2"/>
      <c r="F3" s="181"/>
      <c r="G3" s="2"/>
      <c r="H3" s="152"/>
    </row>
    <row r="4" spans="1:13" ht="15.75" x14ac:dyDescent="0.25">
      <c r="B4" s="357" t="s">
        <v>48</v>
      </c>
      <c r="C4" s="357"/>
      <c r="D4" s="357"/>
      <c r="E4" s="357"/>
      <c r="F4" s="357"/>
      <c r="G4" s="357"/>
      <c r="H4" s="357"/>
    </row>
    <row r="5" spans="1:13" ht="18" x14ac:dyDescent="0.25">
      <c r="B5" s="16"/>
      <c r="C5" s="16"/>
      <c r="D5" s="16"/>
      <c r="E5" s="16"/>
      <c r="F5" s="181"/>
      <c r="G5" s="16"/>
      <c r="H5" s="152"/>
    </row>
    <row r="6" spans="1:13" ht="24" x14ac:dyDescent="0.25">
      <c r="B6" s="358" t="s">
        <v>7</v>
      </c>
      <c r="C6" s="359"/>
      <c r="D6" s="359"/>
      <c r="E6" s="360"/>
      <c r="F6" s="182" t="s">
        <v>248</v>
      </c>
      <c r="G6" s="81" t="s">
        <v>259</v>
      </c>
      <c r="H6" s="153" t="s">
        <v>32</v>
      </c>
    </row>
    <row r="7" spans="1:13" s="25" customFormat="1" ht="15.75" customHeight="1" thickBot="1" x14ac:dyDescent="0.25">
      <c r="B7" s="358">
        <v>1</v>
      </c>
      <c r="C7" s="359"/>
      <c r="D7" s="359"/>
      <c r="E7" s="360"/>
      <c r="F7" s="183">
        <v>2</v>
      </c>
      <c r="G7" s="82">
        <v>4</v>
      </c>
      <c r="H7" s="154" t="s">
        <v>191</v>
      </c>
    </row>
    <row r="8" spans="1:13" s="36" customFormat="1" ht="30" customHeight="1" thickBot="1" x14ac:dyDescent="0.3">
      <c r="B8" s="361">
        <v>15737</v>
      </c>
      <c r="C8" s="362"/>
      <c r="D8" s="363"/>
      <c r="E8" s="122" t="s">
        <v>123</v>
      </c>
      <c r="F8" s="184"/>
      <c r="G8" s="204">
        <f>SUM(G9+G37+G90+G103+G107)</f>
        <v>1056855.6300000001</v>
      </c>
      <c r="H8" s="160"/>
      <c r="I8" s="267"/>
      <c r="J8" s="268"/>
      <c r="K8" s="269"/>
    </row>
    <row r="9" spans="1:13" s="36" customFormat="1" ht="30" customHeight="1" thickBot="1" x14ac:dyDescent="0.3">
      <c r="A9" s="69"/>
      <c r="B9" s="347" t="s">
        <v>136</v>
      </c>
      <c r="C9" s="348"/>
      <c r="D9" s="349"/>
      <c r="E9" s="125" t="s">
        <v>135</v>
      </c>
      <c r="F9" s="185">
        <f>SUM(F11+F32)</f>
        <v>81246</v>
      </c>
      <c r="G9" s="126">
        <v>40300.47</v>
      </c>
      <c r="H9" s="150">
        <f>(G9/F9)*100</f>
        <v>49.603020456391697</v>
      </c>
    </row>
    <row r="10" spans="1:13" s="36" customFormat="1" ht="27" customHeight="1" thickBot="1" x14ac:dyDescent="0.3">
      <c r="B10" s="350" t="s">
        <v>137</v>
      </c>
      <c r="C10" s="351"/>
      <c r="D10" s="352"/>
      <c r="E10" s="123" t="s">
        <v>138</v>
      </c>
      <c r="F10" s="186">
        <f>SUM(F11+F32)</f>
        <v>81246</v>
      </c>
      <c r="G10" s="124">
        <f>SUM(G11+G32)</f>
        <v>40300.47</v>
      </c>
      <c r="H10" s="150">
        <f t="shared" ref="H10:H59" si="0">(G10/F10)*100</f>
        <v>49.603020456391697</v>
      </c>
    </row>
    <row r="11" spans="1:13" s="36" customFormat="1" ht="27.75" customHeight="1" thickBot="1" x14ac:dyDescent="0.3">
      <c r="B11" s="273" t="s">
        <v>236</v>
      </c>
      <c r="C11" s="274"/>
      <c r="D11" s="275"/>
      <c r="E11" s="83" t="s">
        <v>198</v>
      </c>
      <c r="F11" s="187">
        <f>SUM(F12+F29)</f>
        <v>71444</v>
      </c>
      <c r="G11" s="87">
        <f>SUM(G13:G31)</f>
        <v>35374.14</v>
      </c>
      <c r="H11" s="149">
        <f t="shared" si="0"/>
        <v>49.513101170147252</v>
      </c>
      <c r="M11" s="226"/>
    </row>
    <row r="12" spans="1:13" s="36" customFormat="1" ht="24.75" customHeight="1" thickBot="1" x14ac:dyDescent="0.3">
      <c r="B12" s="88">
        <v>32</v>
      </c>
      <c r="C12" s="89"/>
      <c r="D12" s="83"/>
      <c r="E12" s="83" t="s">
        <v>11</v>
      </c>
      <c r="F12" s="187">
        <f>SUM(F13+F14+F15+F16+F17+F18+F19+F20+F21+F22+F23+F24+F25+F26+F27+F28)</f>
        <v>70034</v>
      </c>
      <c r="G12" s="87">
        <f>SUM(G13+G14+G15+G16+G17+G18+G19+G20+G21+G22+G23+G24+G25+G26+G27+G28)</f>
        <v>35374.14</v>
      </c>
      <c r="H12" s="149">
        <f t="shared" si="0"/>
        <v>50.509952308878546</v>
      </c>
    </row>
    <row r="13" spans="1:13" s="36" customFormat="1" ht="24.75" customHeight="1" thickBot="1" x14ac:dyDescent="0.3">
      <c r="B13" s="346">
        <v>3211</v>
      </c>
      <c r="C13" s="274"/>
      <c r="D13" s="275"/>
      <c r="E13" s="90" t="s">
        <v>25</v>
      </c>
      <c r="F13" s="110">
        <v>3103</v>
      </c>
      <c r="G13" s="91">
        <v>1948.69</v>
      </c>
      <c r="H13" s="149">
        <f t="shared" si="0"/>
        <v>62.80019336126329</v>
      </c>
    </row>
    <row r="14" spans="1:13" s="36" customFormat="1" ht="24.75" customHeight="1" thickBot="1" x14ac:dyDescent="0.3">
      <c r="B14" s="346">
        <v>3213</v>
      </c>
      <c r="C14" s="274"/>
      <c r="D14" s="275"/>
      <c r="E14" s="90" t="s">
        <v>149</v>
      </c>
      <c r="F14" s="110">
        <v>1000</v>
      </c>
      <c r="G14" s="91">
        <v>650</v>
      </c>
      <c r="H14" s="149">
        <f t="shared" si="0"/>
        <v>65</v>
      </c>
    </row>
    <row r="15" spans="1:13" s="36" customFormat="1" ht="24.75" customHeight="1" thickBot="1" x14ac:dyDescent="0.3">
      <c r="B15" s="346">
        <v>3221</v>
      </c>
      <c r="C15" s="274"/>
      <c r="D15" s="275"/>
      <c r="E15" s="90" t="s">
        <v>182</v>
      </c>
      <c r="F15" s="110">
        <v>8021</v>
      </c>
      <c r="G15" s="91">
        <v>5043.58</v>
      </c>
      <c r="H15" s="149">
        <f t="shared" si="0"/>
        <v>62.87969081161949</v>
      </c>
    </row>
    <row r="16" spans="1:13" s="36" customFormat="1" ht="24.75" customHeight="1" thickBot="1" x14ac:dyDescent="0.3">
      <c r="B16" s="346">
        <v>3223</v>
      </c>
      <c r="C16" s="274"/>
      <c r="D16" s="275"/>
      <c r="E16" s="90" t="s">
        <v>87</v>
      </c>
      <c r="F16" s="110">
        <v>35200</v>
      </c>
      <c r="G16" s="91">
        <v>15310.08</v>
      </c>
      <c r="H16" s="149">
        <f t="shared" si="0"/>
        <v>43.494545454545452</v>
      </c>
    </row>
    <row r="17" spans="2:8" s="36" customFormat="1" ht="24.75" customHeight="1" thickBot="1" x14ac:dyDescent="0.3">
      <c r="B17" s="289">
        <v>3225</v>
      </c>
      <c r="C17" s="290"/>
      <c r="D17" s="291"/>
      <c r="E17" s="90" t="s">
        <v>180</v>
      </c>
      <c r="F17" s="110">
        <v>900</v>
      </c>
      <c r="G17" s="91">
        <v>412.5</v>
      </c>
      <c r="H17" s="149">
        <f t="shared" si="0"/>
        <v>45.833333333333329</v>
      </c>
    </row>
    <row r="18" spans="2:8" s="36" customFormat="1" ht="24.75" customHeight="1" thickBot="1" x14ac:dyDescent="0.3">
      <c r="B18" s="346">
        <v>3227</v>
      </c>
      <c r="C18" s="274"/>
      <c r="D18" s="275"/>
      <c r="E18" s="90" t="s">
        <v>174</v>
      </c>
      <c r="F18" s="110">
        <v>700</v>
      </c>
      <c r="G18" s="91">
        <v>0</v>
      </c>
      <c r="H18" s="149">
        <f t="shared" si="0"/>
        <v>0</v>
      </c>
    </row>
    <row r="19" spans="2:8" s="36" customFormat="1" ht="24.75" customHeight="1" thickBot="1" x14ac:dyDescent="0.3">
      <c r="B19" s="346">
        <v>3231</v>
      </c>
      <c r="C19" s="274"/>
      <c r="D19" s="275"/>
      <c r="E19" s="90" t="s">
        <v>175</v>
      </c>
      <c r="F19" s="110">
        <v>2500</v>
      </c>
      <c r="G19" s="91">
        <v>1202.3</v>
      </c>
      <c r="H19" s="149">
        <f t="shared" si="0"/>
        <v>48.091999999999999</v>
      </c>
    </row>
    <row r="20" spans="2:8" s="36" customFormat="1" ht="24.75" customHeight="1" thickBot="1" x14ac:dyDescent="0.3">
      <c r="B20" s="346">
        <v>3234</v>
      </c>
      <c r="C20" s="274"/>
      <c r="D20" s="275"/>
      <c r="E20" s="90" t="s">
        <v>94</v>
      </c>
      <c r="F20" s="110">
        <v>6500</v>
      </c>
      <c r="G20" s="91">
        <v>5507.91</v>
      </c>
      <c r="H20" s="149">
        <f t="shared" si="0"/>
        <v>84.737076923076927</v>
      </c>
    </row>
    <row r="21" spans="2:8" s="36" customFormat="1" ht="24" customHeight="1" thickBot="1" x14ac:dyDescent="0.3">
      <c r="B21" s="346">
        <v>3235</v>
      </c>
      <c r="C21" s="274"/>
      <c r="D21" s="275"/>
      <c r="E21" s="90" t="s">
        <v>95</v>
      </c>
      <c r="F21" s="110">
        <v>2500</v>
      </c>
      <c r="G21" s="91">
        <v>1568.75</v>
      </c>
      <c r="H21" s="149">
        <f t="shared" si="0"/>
        <v>62.749999999999993</v>
      </c>
    </row>
    <row r="22" spans="2:8" s="36" customFormat="1" ht="24.75" customHeight="1" thickBot="1" x14ac:dyDescent="0.3">
      <c r="B22" s="346">
        <v>3236</v>
      </c>
      <c r="C22" s="274"/>
      <c r="D22" s="275"/>
      <c r="E22" s="90" t="s">
        <v>176</v>
      </c>
      <c r="F22" s="110">
        <v>4500</v>
      </c>
      <c r="G22" s="91">
        <v>282.20999999999998</v>
      </c>
      <c r="H22" s="149">
        <f t="shared" si="0"/>
        <v>6.2713333333333328</v>
      </c>
    </row>
    <row r="23" spans="2:8" s="36" customFormat="1" ht="24.75" customHeight="1" thickBot="1" x14ac:dyDescent="0.3">
      <c r="B23" s="346">
        <v>3237</v>
      </c>
      <c r="C23" s="274"/>
      <c r="D23" s="275"/>
      <c r="E23" s="90" t="s">
        <v>97</v>
      </c>
      <c r="F23" s="110">
        <v>300</v>
      </c>
      <c r="G23" s="91">
        <v>95</v>
      </c>
      <c r="H23" s="149">
        <f t="shared" si="0"/>
        <v>31.666666666666664</v>
      </c>
    </row>
    <row r="24" spans="2:8" s="36" customFormat="1" ht="24.75" customHeight="1" thickBot="1" x14ac:dyDescent="0.3">
      <c r="B24" s="346">
        <v>3238</v>
      </c>
      <c r="C24" s="274"/>
      <c r="D24" s="275"/>
      <c r="E24" s="90" t="s">
        <v>98</v>
      </c>
      <c r="F24" s="110">
        <v>4000</v>
      </c>
      <c r="G24" s="91">
        <v>2883.12</v>
      </c>
      <c r="H24" s="149">
        <f t="shared" si="0"/>
        <v>72.078000000000003</v>
      </c>
    </row>
    <row r="25" spans="2:8" s="36" customFormat="1" ht="24.75" customHeight="1" thickBot="1" x14ac:dyDescent="0.3">
      <c r="B25" s="346">
        <v>3239</v>
      </c>
      <c r="C25" s="274"/>
      <c r="D25" s="275"/>
      <c r="E25" s="90" t="s">
        <v>99</v>
      </c>
      <c r="F25" s="110">
        <v>300</v>
      </c>
      <c r="G25" s="91">
        <v>150</v>
      </c>
      <c r="H25" s="149">
        <f t="shared" si="0"/>
        <v>50</v>
      </c>
    </row>
    <row r="26" spans="2:8" s="36" customFormat="1" ht="24.75" customHeight="1" thickBot="1" x14ac:dyDescent="0.3">
      <c r="B26" s="346">
        <v>3294</v>
      </c>
      <c r="C26" s="274"/>
      <c r="D26" s="275"/>
      <c r="E26" s="90" t="s">
        <v>103</v>
      </c>
      <c r="F26" s="110">
        <v>160</v>
      </c>
      <c r="G26" s="91">
        <v>140</v>
      </c>
      <c r="H26" s="149">
        <f t="shared" si="0"/>
        <v>87.5</v>
      </c>
    </row>
    <row r="27" spans="2:8" s="36" customFormat="1" ht="26.25" customHeight="1" thickBot="1" x14ac:dyDescent="0.3">
      <c r="B27" s="346">
        <v>3295</v>
      </c>
      <c r="C27" s="274"/>
      <c r="D27" s="275"/>
      <c r="E27" s="90" t="s">
        <v>104</v>
      </c>
      <c r="F27" s="188">
        <v>50</v>
      </c>
      <c r="G27" s="92">
        <v>0</v>
      </c>
      <c r="H27" s="149">
        <f t="shared" si="0"/>
        <v>0</v>
      </c>
    </row>
    <row r="28" spans="2:8" s="36" customFormat="1" ht="25.5" customHeight="1" thickBot="1" x14ac:dyDescent="0.3">
      <c r="B28" s="276">
        <v>3299</v>
      </c>
      <c r="C28" s="274"/>
      <c r="D28" s="275"/>
      <c r="E28" s="93" t="s">
        <v>75</v>
      </c>
      <c r="F28" s="110">
        <v>300</v>
      </c>
      <c r="G28" s="91">
        <v>180</v>
      </c>
      <c r="H28" s="149">
        <f t="shared" si="0"/>
        <v>60</v>
      </c>
    </row>
    <row r="29" spans="2:8" s="36" customFormat="1" ht="25.5" customHeight="1" thickBot="1" x14ac:dyDescent="0.3">
      <c r="B29" s="88">
        <v>34</v>
      </c>
      <c r="C29" s="89"/>
      <c r="D29" s="83"/>
      <c r="E29" s="86" t="s">
        <v>76</v>
      </c>
      <c r="F29" s="187">
        <v>1410</v>
      </c>
      <c r="G29" s="87">
        <f>SUM(G30+G31)</f>
        <v>0</v>
      </c>
      <c r="H29" s="149">
        <f t="shared" si="0"/>
        <v>0</v>
      </c>
    </row>
    <row r="30" spans="2:8" s="36" customFormat="1" ht="24.75" customHeight="1" thickBot="1" x14ac:dyDescent="0.3">
      <c r="B30" s="276">
        <v>3431</v>
      </c>
      <c r="C30" s="274"/>
      <c r="D30" s="275"/>
      <c r="E30" s="93" t="s">
        <v>177</v>
      </c>
      <c r="F30" s="110">
        <v>1400</v>
      </c>
      <c r="G30" s="91">
        <v>0</v>
      </c>
      <c r="H30" s="149">
        <f t="shared" si="0"/>
        <v>0</v>
      </c>
    </row>
    <row r="31" spans="2:8" s="36" customFormat="1" ht="25.5" customHeight="1" thickBot="1" x14ac:dyDescent="0.3">
      <c r="B31" s="276">
        <v>3433</v>
      </c>
      <c r="C31" s="274"/>
      <c r="D31" s="275"/>
      <c r="E31" s="93" t="s">
        <v>107</v>
      </c>
      <c r="F31" s="110">
        <v>10</v>
      </c>
      <c r="G31" s="100">
        <v>0</v>
      </c>
      <c r="H31" s="149">
        <f t="shared" si="0"/>
        <v>0</v>
      </c>
    </row>
    <row r="32" spans="2:8" s="36" customFormat="1" ht="30" customHeight="1" thickBot="1" x14ac:dyDescent="0.3">
      <c r="B32" s="280" t="s">
        <v>140</v>
      </c>
      <c r="C32" s="281"/>
      <c r="D32" s="282"/>
      <c r="E32" s="121" t="s">
        <v>139</v>
      </c>
      <c r="F32" s="189">
        <v>9802</v>
      </c>
      <c r="G32" s="205">
        <f>SUM(G35:G36)</f>
        <v>4926.33</v>
      </c>
      <c r="H32" s="150">
        <f t="shared" si="0"/>
        <v>50.258416649663332</v>
      </c>
    </row>
    <row r="33" spans="2:8" s="36" customFormat="1" ht="24.75" customHeight="1" thickBot="1" x14ac:dyDescent="0.3">
      <c r="B33" s="273" t="s">
        <v>236</v>
      </c>
      <c r="C33" s="274"/>
      <c r="D33" s="275"/>
      <c r="E33" s="83" t="s">
        <v>198</v>
      </c>
      <c r="F33" s="187">
        <v>9802</v>
      </c>
      <c r="G33" s="99">
        <v>4926.33</v>
      </c>
      <c r="H33" s="149">
        <f t="shared" si="0"/>
        <v>50.258416649663332</v>
      </c>
    </row>
    <row r="34" spans="2:8" s="36" customFormat="1" ht="22.5" customHeight="1" thickBot="1" x14ac:dyDescent="0.3">
      <c r="B34" s="364">
        <v>32</v>
      </c>
      <c r="C34" s="290"/>
      <c r="D34" s="291"/>
      <c r="E34" s="83" t="s">
        <v>11</v>
      </c>
      <c r="F34" s="187">
        <f>SUM(F35+F36)</f>
        <v>9802</v>
      </c>
      <c r="G34" s="99">
        <f>SUM(G35+G36)</f>
        <v>4926.33</v>
      </c>
      <c r="H34" s="149">
        <f t="shared" si="0"/>
        <v>50.258416649663332</v>
      </c>
    </row>
    <row r="35" spans="2:8" s="36" customFormat="1" ht="25.5" customHeight="1" thickBot="1" x14ac:dyDescent="0.3">
      <c r="B35" s="276">
        <v>3224</v>
      </c>
      <c r="C35" s="274"/>
      <c r="D35" s="275"/>
      <c r="E35" s="93" t="s">
        <v>141</v>
      </c>
      <c r="F35" s="110">
        <v>3102</v>
      </c>
      <c r="G35" s="100">
        <v>1375.93</v>
      </c>
      <c r="H35" s="149">
        <f t="shared" si="0"/>
        <v>44.356221792392006</v>
      </c>
    </row>
    <row r="36" spans="2:8" s="36" customFormat="1" ht="24.75" customHeight="1" thickBot="1" x14ac:dyDescent="0.3">
      <c r="B36" s="286">
        <v>3232</v>
      </c>
      <c r="C36" s="287"/>
      <c r="D36" s="288"/>
      <c r="E36" s="130" t="s">
        <v>142</v>
      </c>
      <c r="F36" s="190">
        <v>6700</v>
      </c>
      <c r="G36" s="137">
        <v>3550.4</v>
      </c>
      <c r="H36" s="149">
        <f t="shared" si="0"/>
        <v>52.991044776119402</v>
      </c>
    </row>
    <row r="37" spans="2:8" s="36" customFormat="1" ht="30" customHeight="1" thickBot="1" x14ac:dyDescent="0.3">
      <c r="B37" s="283" t="s">
        <v>143</v>
      </c>
      <c r="C37" s="284"/>
      <c r="D37" s="285"/>
      <c r="E37" s="133" t="s">
        <v>144</v>
      </c>
      <c r="F37" s="191">
        <f>SUM(F38+F45+F48+F52+F55+F59)</f>
        <v>141840</v>
      </c>
      <c r="G37" s="134">
        <f>SUM(G38+G45+G48+G52+G55+G59)</f>
        <v>78713.77</v>
      </c>
      <c r="H37" s="151">
        <f t="shared" si="0"/>
        <v>55.494761703327697</v>
      </c>
    </row>
    <row r="38" spans="2:8" s="36" customFormat="1" ht="30" customHeight="1" thickBot="1" x14ac:dyDescent="0.3">
      <c r="B38" s="366" t="s">
        <v>145</v>
      </c>
      <c r="C38" s="367"/>
      <c r="D38" s="368"/>
      <c r="E38" s="131" t="s">
        <v>146</v>
      </c>
      <c r="F38" s="192">
        <v>333</v>
      </c>
      <c r="G38" s="132">
        <v>54.54</v>
      </c>
      <c r="H38" s="151">
        <v>0</v>
      </c>
    </row>
    <row r="39" spans="2:8" s="36" customFormat="1" ht="30" customHeight="1" thickBot="1" x14ac:dyDescent="0.3">
      <c r="B39" s="273" t="s">
        <v>197</v>
      </c>
      <c r="C39" s="274"/>
      <c r="D39" s="275"/>
      <c r="E39" s="86" t="s">
        <v>199</v>
      </c>
      <c r="F39" s="187">
        <v>333</v>
      </c>
      <c r="G39" s="87">
        <v>0</v>
      </c>
      <c r="H39" s="149">
        <v>0</v>
      </c>
    </row>
    <row r="40" spans="2:8" s="36" customFormat="1" ht="24.75" customHeight="1" thickBot="1" x14ac:dyDescent="0.3">
      <c r="B40" s="273">
        <v>32</v>
      </c>
      <c r="C40" s="274"/>
      <c r="D40" s="275"/>
      <c r="E40" s="83" t="s">
        <v>11</v>
      </c>
      <c r="F40" s="187">
        <v>333</v>
      </c>
      <c r="G40" s="87">
        <v>0</v>
      </c>
      <c r="H40" s="149">
        <v>0</v>
      </c>
    </row>
    <row r="41" spans="2:8" s="36" customFormat="1" ht="24" customHeight="1" thickBot="1" x14ac:dyDescent="0.3">
      <c r="B41" s="276">
        <v>3211</v>
      </c>
      <c r="C41" s="274"/>
      <c r="D41" s="275"/>
      <c r="E41" s="96" t="s">
        <v>25</v>
      </c>
      <c r="F41" s="110">
        <v>0</v>
      </c>
      <c r="G41" s="91">
        <v>0</v>
      </c>
      <c r="H41" s="149">
        <v>0</v>
      </c>
    </row>
    <row r="42" spans="2:8" s="36" customFormat="1" ht="23.25" customHeight="1" thickBot="1" x14ac:dyDescent="0.3">
      <c r="B42" s="276">
        <v>3221</v>
      </c>
      <c r="C42" s="274"/>
      <c r="D42" s="275"/>
      <c r="E42" s="90" t="s">
        <v>179</v>
      </c>
      <c r="F42" s="110">
        <v>0</v>
      </c>
      <c r="G42" s="91">
        <v>0</v>
      </c>
      <c r="H42" s="149">
        <v>0</v>
      </c>
    </row>
    <row r="43" spans="2:8" s="36" customFormat="1" ht="24.75" customHeight="1" thickBot="1" x14ac:dyDescent="0.3">
      <c r="B43" s="365">
        <v>3237</v>
      </c>
      <c r="C43" s="274"/>
      <c r="D43" s="275"/>
      <c r="E43" s="90" t="s">
        <v>200</v>
      </c>
      <c r="F43" s="110">
        <v>0</v>
      </c>
      <c r="G43" s="91">
        <v>0</v>
      </c>
      <c r="H43" s="149">
        <v>0</v>
      </c>
    </row>
    <row r="44" spans="2:8" s="36" customFormat="1" ht="26.25" customHeight="1" thickBot="1" x14ac:dyDescent="0.3">
      <c r="B44" s="276">
        <v>3299</v>
      </c>
      <c r="C44" s="274"/>
      <c r="D44" s="275"/>
      <c r="E44" s="93" t="s">
        <v>75</v>
      </c>
      <c r="F44" s="110">
        <v>333</v>
      </c>
      <c r="G44" s="97">
        <v>54.54</v>
      </c>
      <c r="H44" s="149">
        <v>0</v>
      </c>
    </row>
    <row r="45" spans="2:8" s="36" customFormat="1" ht="26.25" customHeight="1" thickBot="1" x14ac:dyDescent="0.3">
      <c r="B45" s="270" t="s">
        <v>242</v>
      </c>
      <c r="C45" s="271"/>
      <c r="D45" s="272"/>
      <c r="E45" s="127" t="s">
        <v>243</v>
      </c>
      <c r="F45" s="193">
        <v>12000</v>
      </c>
      <c r="G45" s="128">
        <v>11997.22</v>
      </c>
      <c r="H45" s="151">
        <v>0</v>
      </c>
    </row>
    <row r="46" spans="2:8" s="36" customFormat="1" ht="26.25" customHeight="1" thickBot="1" x14ac:dyDescent="0.3">
      <c r="B46" s="273" t="s">
        <v>197</v>
      </c>
      <c r="C46" s="274"/>
      <c r="D46" s="275"/>
      <c r="E46" s="86" t="s">
        <v>199</v>
      </c>
      <c r="F46" s="187">
        <v>12000</v>
      </c>
      <c r="G46" s="95">
        <v>11997.22</v>
      </c>
      <c r="H46" s="149">
        <v>0</v>
      </c>
    </row>
    <row r="47" spans="2:8" s="36" customFormat="1" ht="26.25" customHeight="1" thickBot="1" x14ac:dyDescent="0.3">
      <c r="B47" s="276">
        <v>3299</v>
      </c>
      <c r="C47" s="277"/>
      <c r="D47" s="278"/>
      <c r="E47" s="93" t="s">
        <v>75</v>
      </c>
      <c r="F47" s="110">
        <v>12000</v>
      </c>
      <c r="G47" s="97">
        <v>11997.22</v>
      </c>
      <c r="H47" s="149">
        <v>0</v>
      </c>
    </row>
    <row r="48" spans="2:8" s="36" customFormat="1" ht="26.25" customHeight="1" thickBot="1" x14ac:dyDescent="0.3">
      <c r="B48" s="270" t="s">
        <v>147</v>
      </c>
      <c r="C48" s="271"/>
      <c r="D48" s="272"/>
      <c r="E48" s="127" t="s">
        <v>148</v>
      </c>
      <c r="F48" s="193">
        <v>2638</v>
      </c>
      <c r="G48" s="128">
        <v>1543.34</v>
      </c>
      <c r="H48" s="151">
        <v>0</v>
      </c>
    </row>
    <row r="49" spans="2:8" s="36" customFormat="1" ht="26.25" customHeight="1" thickBot="1" x14ac:dyDescent="0.3">
      <c r="B49" s="273" t="s">
        <v>197</v>
      </c>
      <c r="C49" s="274"/>
      <c r="D49" s="275"/>
      <c r="E49" s="86" t="s">
        <v>199</v>
      </c>
      <c r="F49" s="110">
        <v>0</v>
      </c>
      <c r="G49" s="95">
        <f>SUM(G50:G51)</f>
        <v>1543.34</v>
      </c>
      <c r="H49" s="149">
        <v>0</v>
      </c>
    </row>
    <row r="50" spans="2:8" s="36" customFormat="1" ht="26.25" customHeight="1" thickBot="1" x14ac:dyDescent="0.3">
      <c r="B50" s="276">
        <v>3291</v>
      </c>
      <c r="C50" s="277"/>
      <c r="D50" s="278"/>
      <c r="E50" s="93" t="s">
        <v>241</v>
      </c>
      <c r="F50" s="110">
        <v>0</v>
      </c>
      <c r="G50" s="97">
        <v>379.84</v>
      </c>
      <c r="H50" s="149">
        <v>0</v>
      </c>
    </row>
    <row r="51" spans="2:8" s="36" customFormat="1" ht="26.25" customHeight="1" thickBot="1" x14ac:dyDescent="0.3">
      <c r="B51" s="276">
        <v>3299</v>
      </c>
      <c r="C51" s="277"/>
      <c r="D51" s="278"/>
      <c r="E51" s="93" t="s">
        <v>75</v>
      </c>
      <c r="F51" s="110">
        <v>2638</v>
      </c>
      <c r="G51" s="97">
        <v>1163.5</v>
      </c>
      <c r="H51" s="149">
        <v>0</v>
      </c>
    </row>
    <row r="52" spans="2:8" s="36" customFormat="1" ht="26.25" customHeight="1" thickBot="1" x14ac:dyDescent="0.3">
      <c r="B52" s="270" t="s">
        <v>263</v>
      </c>
      <c r="C52" s="271"/>
      <c r="D52" s="272"/>
      <c r="E52" s="127" t="s">
        <v>262</v>
      </c>
      <c r="F52" s="193">
        <v>1348</v>
      </c>
      <c r="G52" s="128">
        <v>0</v>
      </c>
      <c r="H52" s="151">
        <v>0</v>
      </c>
    </row>
    <row r="53" spans="2:8" s="36" customFormat="1" ht="26.25" customHeight="1" thickBot="1" x14ac:dyDescent="0.3">
      <c r="B53" s="273" t="s">
        <v>197</v>
      </c>
      <c r="C53" s="274"/>
      <c r="D53" s="275"/>
      <c r="E53" s="86" t="s">
        <v>199</v>
      </c>
      <c r="F53" s="187">
        <v>1348</v>
      </c>
      <c r="G53" s="95">
        <v>0</v>
      </c>
      <c r="H53" s="149">
        <v>0</v>
      </c>
    </row>
    <row r="54" spans="2:8" s="36" customFormat="1" ht="26.25" customHeight="1" thickBot="1" x14ac:dyDescent="0.3">
      <c r="B54" s="169">
        <v>3299</v>
      </c>
      <c r="C54" s="177"/>
      <c r="D54" s="178"/>
      <c r="E54" s="93" t="s">
        <v>75</v>
      </c>
      <c r="F54" s="110">
        <v>1348</v>
      </c>
      <c r="G54" s="97">
        <v>0</v>
      </c>
      <c r="H54" s="149">
        <v>0</v>
      </c>
    </row>
    <row r="55" spans="2:8" s="36" customFormat="1" ht="30.75" customHeight="1" thickBot="1" x14ac:dyDescent="0.3">
      <c r="B55" s="270" t="s">
        <v>214</v>
      </c>
      <c r="C55" s="339"/>
      <c r="D55" s="340"/>
      <c r="E55" s="127" t="s">
        <v>215</v>
      </c>
      <c r="F55" s="193">
        <v>531</v>
      </c>
      <c r="G55" s="129">
        <v>0</v>
      </c>
      <c r="H55" s="151">
        <f t="shared" si="0"/>
        <v>0</v>
      </c>
    </row>
    <row r="56" spans="2:8" s="36" customFormat="1" ht="24.75" customHeight="1" thickBot="1" x14ac:dyDescent="0.3">
      <c r="B56" s="273" t="s">
        <v>197</v>
      </c>
      <c r="C56" s="274"/>
      <c r="D56" s="275"/>
      <c r="E56" s="86" t="s">
        <v>199</v>
      </c>
      <c r="F56" s="187">
        <v>531</v>
      </c>
      <c r="G56" s="98">
        <v>0</v>
      </c>
      <c r="H56" s="149">
        <f t="shared" si="0"/>
        <v>0</v>
      </c>
    </row>
    <row r="57" spans="2:8" s="36" customFormat="1" ht="24.75" customHeight="1" thickBot="1" x14ac:dyDescent="0.3">
      <c r="B57" s="273">
        <v>32</v>
      </c>
      <c r="C57" s="274"/>
      <c r="D57" s="275"/>
      <c r="E57" s="83" t="s">
        <v>11</v>
      </c>
      <c r="F57" s="187">
        <v>531</v>
      </c>
      <c r="G57" s="98">
        <v>0</v>
      </c>
      <c r="H57" s="149">
        <f t="shared" si="0"/>
        <v>0</v>
      </c>
    </row>
    <row r="58" spans="2:8" s="36" customFormat="1" ht="24.75" customHeight="1" thickBot="1" x14ac:dyDescent="0.3">
      <c r="B58" s="276">
        <v>3237</v>
      </c>
      <c r="C58" s="274"/>
      <c r="D58" s="275"/>
      <c r="E58" s="93" t="s">
        <v>97</v>
      </c>
      <c r="F58" s="110">
        <v>531</v>
      </c>
      <c r="G58" s="94">
        <v>0</v>
      </c>
      <c r="H58" s="149">
        <f t="shared" si="0"/>
        <v>0</v>
      </c>
    </row>
    <row r="59" spans="2:8" s="36" customFormat="1" ht="30" customHeight="1" thickBot="1" x14ac:dyDescent="0.3">
      <c r="B59" s="270" t="s">
        <v>238</v>
      </c>
      <c r="C59" s="339"/>
      <c r="D59" s="340"/>
      <c r="E59" s="127" t="s">
        <v>151</v>
      </c>
      <c r="F59" s="193">
        <f>SUM(F60+F70+F80)</f>
        <v>124990</v>
      </c>
      <c r="G59" s="146">
        <f>SUM(G60+G70+G80)</f>
        <v>65118.67</v>
      </c>
      <c r="H59" s="151">
        <f t="shared" si="0"/>
        <v>52.099103928314264</v>
      </c>
    </row>
    <row r="60" spans="2:8" s="36" customFormat="1" ht="30" customHeight="1" thickBot="1" x14ac:dyDescent="0.3">
      <c r="B60" s="273" t="s">
        <v>197</v>
      </c>
      <c r="C60" s="274"/>
      <c r="D60" s="275"/>
      <c r="E60" s="86" t="s">
        <v>199</v>
      </c>
      <c r="F60" s="187">
        <f>SUM(F62+F63+F64+F66+F67+F68+F69)</f>
        <v>32500</v>
      </c>
      <c r="G60" s="99">
        <f>SUM(G61+G65)</f>
        <v>16930.759999999998</v>
      </c>
      <c r="H60" s="149">
        <v>0</v>
      </c>
    </row>
    <row r="61" spans="2:8" s="36" customFormat="1" ht="30" customHeight="1" thickBot="1" x14ac:dyDescent="0.3">
      <c r="B61" s="273">
        <v>31</v>
      </c>
      <c r="C61" s="274"/>
      <c r="D61" s="275"/>
      <c r="E61" s="86" t="s">
        <v>5</v>
      </c>
      <c r="F61" s="187">
        <f>SUM(F62+F63+F64)</f>
        <v>30910</v>
      </c>
      <c r="G61" s="99">
        <f>SUM(G62:G64)</f>
        <v>16122.14</v>
      </c>
      <c r="H61" s="149">
        <v>0</v>
      </c>
    </row>
    <row r="62" spans="2:8" s="36" customFormat="1" ht="30" customHeight="1" thickBot="1" x14ac:dyDescent="0.3">
      <c r="B62" s="276">
        <v>3111</v>
      </c>
      <c r="C62" s="274"/>
      <c r="D62" s="275"/>
      <c r="E62" s="93" t="s">
        <v>150</v>
      </c>
      <c r="F62" s="104">
        <v>25120</v>
      </c>
      <c r="G62" s="100">
        <v>13116.83</v>
      </c>
      <c r="H62" s="149">
        <v>0</v>
      </c>
    </row>
    <row r="63" spans="2:8" s="36" customFormat="1" ht="30" customHeight="1" thickBot="1" x14ac:dyDescent="0.3">
      <c r="B63" s="276">
        <v>3121</v>
      </c>
      <c r="C63" s="274"/>
      <c r="D63" s="275"/>
      <c r="E63" s="93" t="s">
        <v>67</v>
      </c>
      <c r="F63" s="110">
        <v>1640</v>
      </c>
      <c r="G63" s="100">
        <v>842.77</v>
      </c>
      <c r="H63" s="149">
        <v>0</v>
      </c>
    </row>
    <row r="64" spans="2:8" s="36" customFormat="1" ht="27" customHeight="1" thickBot="1" x14ac:dyDescent="0.3">
      <c r="B64" s="276">
        <v>3132</v>
      </c>
      <c r="C64" s="274"/>
      <c r="D64" s="275"/>
      <c r="E64" s="93" t="s">
        <v>69</v>
      </c>
      <c r="F64" s="110">
        <v>4150</v>
      </c>
      <c r="G64" s="100">
        <v>2162.54</v>
      </c>
      <c r="H64" s="149">
        <v>0</v>
      </c>
    </row>
    <row r="65" spans="2:13" s="36" customFormat="1" ht="30" customHeight="1" thickBot="1" x14ac:dyDescent="0.3">
      <c r="B65" s="88">
        <v>32</v>
      </c>
      <c r="C65" s="89"/>
      <c r="D65" s="83"/>
      <c r="E65" s="83" t="s">
        <v>11</v>
      </c>
      <c r="F65" s="187">
        <f>SUM(F66+F67+F68+F69)</f>
        <v>1590</v>
      </c>
      <c r="G65" s="99">
        <f>SUM(G66+G67)</f>
        <v>808.62</v>
      </c>
      <c r="H65" s="149">
        <v>0</v>
      </c>
    </row>
    <row r="66" spans="2:13" s="36" customFormat="1" ht="24" customHeight="1" thickBot="1" x14ac:dyDescent="0.3">
      <c r="B66" s="276">
        <v>3211</v>
      </c>
      <c r="C66" s="274"/>
      <c r="D66" s="275"/>
      <c r="E66" s="93" t="s">
        <v>25</v>
      </c>
      <c r="F66" s="110">
        <v>110</v>
      </c>
      <c r="G66" s="100">
        <v>39</v>
      </c>
      <c r="H66" s="149">
        <v>0</v>
      </c>
    </row>
    <row r="67" spans="2:13" s="36" customFormat="1" ht="24.75" customHeight="1" thickBot="1" x14ac:dyDescent="0.3">
      <c r="B67" s="276">
        <v>3212</v>
      </c>
      <c r="C67" s="274"/>
      <c r="D67" s="275"/>
      <c r="E67" s="93" t="s">
        <v>178</v>
      </c>
      <c r="F67" s="110">
        <v>1100</v>
      </c>
      <c r="G67" s="100">
        <v>769.62</v>
      </c>
      <c r="H67" s="149">
        <v>0</v>
      </c>
    </row>
    <row r="68" spans="2:13" s="36" customFormat="1" ht="25.5" customHeight="1" thickBot="1" x14ac:dyDescent="0.3">
      <c r="B68" s="286">
        <v>3213</v>
      </c>
      <c r="C68" s="287"/>
      <c r="D68" s="288"/>
      <c r="E68" s="130" t="s">
        <v>149</v>
      </c>
      <c r="F68" s="190">
        <v>190</v>
      </c>
      <c r="G68" s="137">
        <v>0</v>
      </c>
      <c r="H68" s="149">
        <v>0</v>
      </c>
    </row>
    <row r="69" spans="2:13" s="36" customFormat="1" ht="25.5" customHeight="1" thickBot="1" x14ac:dyDescent="0.3">
      <c r="B69" s="279">
        <v>3236</v>
      </c>
      <c r="C69" s="279"/>
      <c r="D69" s="279"/>
      <c r="E69" s="93" t="s">
        <v>176</v>
      </c>
      <c r="F69" s="100">
        <v>190</v>
      </c>
      <c r="G69" s="100">
        <v>0</v>
      </c>
      <c r="H69" s="149">
        <v>0</v>
      </c>
    </row>
    <row r="70" spans="2:13" s="36" customFormat="1" ht="25.5" customHeight="1" thickBot="1" x14ac:dyDescent="0.3">
      <c r="B70" s="273" t="s">
        <v>268</v>
      </c>
      <c r="C70" s="274"/>
      <c r="D70" s="275"/>
      <c r="E70" s="86" t="s">
        <v>269</v>
      </c>
      <c r="F70" s="187">
        <f>SUM(F71+F75)</f>
        <v>13890</v>
      </c>
      <c r="G70" s="99">
        <f>SUM(G71+G75)</f>
        <v>7228.2300000000005</v>
      </c>
      <c r="H70" s="149">
        <v>0</v>
      </c>
    </row>
    <row r="71" spans="2:13" s="36" customFormat="1" ht="25.5" customHeight="1" thickBot="1" x14ac:dyDescent="0.3">
      <c r="B71" s="273">
        <v>31</v>
      </c>
      <c r="C71" s="274"/>
      <c r="D71" s="275"/>
      <c r="E71" s="86" t="s">
        <v>5</v>
      </c>
      <c r="F71" s="187">
        <f>SUM(F72+F73+F74)</f>
        <v>13210</v>
      </c>
      <c r="G71" s="99">
        <f>SUM(G72:G74)</f>
        <v>6881.97</v>
      </c>
      <c r="H71" s="149">
        <v>0</v>
      </c>
    </row>
    <row r="72" spans="2:13" s="36" customFormat="1" ht="25.5" customHeight="1" thickBot="1" x14ac:dyDescent="0.3">
      <c r="B72" s="276">
        <v>3111</v>
      </c>
      <c r="C72" s="274"/>
      <c r="D72" s="275"/>
      <c r="E72" s="93" t="s">
        <v>150</v>
      </c>
      <c r="F72" s="104">
        <v>10730</v>
      </c>
      <c r="G72" s="100">
        <v>5599.96</v>
      </c>
      <c r="H72" s="149">
        <v>0</v>
      </c>
    </row>
    <row r="73" spans="2:13" s="36" customFormat="1" ht="25.5" customHeight="1" thickBot="1" x14ac:dyDescent="0.3">
      <c r="B73" s="276">
        <v>3121</v>
      </c>
      <c r="C73" s="274"/>
      <c r="D73" s="275"/>
      <c r="E73" s="93" t="s">
        <v>67</v>
      </c>
      <c r="F73" s="110">
        <v>700</v>
      </c>
      <c r="G73" s="100">
        <v>359.8</v>
      </c>
      <c r="H73" s="149">
        <v>0</v>
      </c>
    </row>
    <row r="74" spans="2:13" s="36" customFormat="1" ht="25.5" customHeight="1" thickBot="1" x14ac:dyDescent="0.3">
      <c r="B74" s="276">
        <v>3132</v>
      </c>
      <c r="C74" s="274"/>
      <c r="D74" s="275"/>
      <c r="E74" s="93" t="s">
        <v>69</v>
      </c>
      <c r="F74" s="110">
        <v>1780</v>
      </c>
      <c r="G74" s="100">
        <v>922.21</v>
      </c>
      <c r="H74" s="149">
        <v>0</v>
      </c>
    </row>
    <row r="75" spans="2:13" s="36" customFormat="1" ht="25.5" customHeight="1" thickBot="1" x14ac:dyDescent="0.3">
      <c r="B75" s="168">
        <v>32</v>
      </c>
      <c r="C75" s="117"/>
      <c r="D75" s="118"/>
      <c r="E75" s="118" t="s">
        <v>11</v>
      </c>
      <c r="F75" s="187">
        <f>SUM(F76+F77+F78+F79)</f>
        <v>680</v>
      </c>
      <c r="G75" s="99">
        <f>SUM(G76:G79)</f>
        <v>346.26</v>
      </c>
      <c r="H75" s="149">
        <v>0</v>
      </c>
    </row>
    <row r="76" spans="2:13" s="36" customFormat="1" ht="25.5" customHeight="1" thickBot="1" x14ac:dyDescent="0.3">
      <c r="B76" s="276">
        <v>3211</v>
      </c>
      <c r="C76" s="274"/>
      <c r="D76" s="275"/>
      <c r="E76" s="93" t="s">
        <v>25</v>
      </c>
      <c r="F76" s="110">
        <v>50</v>
      </c>
      <c r="G76" s="100">
        <v>16.649999999999999</v>
      </c>
      <c r="H76" s="149">
        <v>0</v>
      </c>
    </row>
    <row r="77" spans="2:13" s="36" customFormat="1" ht="25.5" customHeight="1" thickBot="1" x14ac:dyDescent="0.3">
      <c r="B77" s="276">
        <v>3212</v>
      </c>
      <c r="C77" s="274"/>
      <c r="D77" s="275"/>
      <c r="E77" s="93" t="s">
        <v>178</v>
      </c>
      <c r="F77" s="110">
        <v>470</v>
      </c>
      <c r="G77" s="100">
        <v>329.61</v>
      </c>
      <c r="H77" s="149">
        <v>0</v>
      </c>
    </row>
    <row r="78" spans="2:13" s="36" customFormat="1" ht="25.5" customHeight="1" thickBot="1" x14ac:dyDescent="0.3">
      <c r="B78" s="286">
        <v>3213</v>
      </c>
      <c r="C78" s="287"/>
      <c r="D78" s="288"/>
      <c r="E78" s="130" t="s">
        <v>149</v>
      </c>
      <c r="F78" s="190">
        <v>80</v>
      </c>
      <c r="G78" s="137">
        <v>0</v>
      </c>
      <c r="H78" s="149">
        <v>0</v>
      </c>
    </row>
    <row r="79" spans="2:13" s="36" customFormat="1" ht="25.5" customHeight="1" thickBot="1" x14ac:dyDescent="0.3">
      <c r="B79" s="279">
        <v>3236</v>
      </c>
      <c r="C79" s="279"/>
      <c r="D79" s="279"/>
      <c r="E79" s="93" t="s">
        <v>176</v>
      </c>
      <c r="F79" s="100">
        <v>80</v>
      </c>
      <c r="G79" s="100">
        <v>0</v>
      </c>
      <c r="H79" s="149">
        <v>0</v>
      </c>
    </row>
    <row r="80" spans="2:13" s="36" customFormat="1" ht="25.5" customHeight="1" thickBot="1" x14ac:dyDescent="0.3">
      <c r="B80" s="273" t="s">
        <v>244</v>
      </c>
      <c r="C80" s="274"/>
      <c r="D80" s="275"/>
      <c r="E80" s="86" t="s">
        <v>245</v>
      </c>
      <c r="F80" s="187">
        <f>SUM(F81+F85)</f>
        <v>78600</v>
      </c>
      <c r="G80" s="99">
        <f>SUM(G81+G85)</f>
        <v>40959.68</v>
      </c>
      <c r="H80" s="149">
        <v>0</v>
      </c>
      <c r="M80" s="226"/>
    </row>
    <row r="81" spans="2:8" s="36" customFormat="1" ht="25.5" customHeight="1" thickBot="1" x14ac:dyDescent="0.3">
      <c r="B81" s="273">
        <v>31</v>
      </c>
      <c r="C81" s="274"/>
      <c r="D81" s="275"/>
      <c r="E81" s="86" t="s">
        <v>5</v>
      </c>
      <c r="F81" s="187">
        <f>SUM(F82+F83+F84)</f>
        <v>74780</v>
      </c>
      <c r="G81" s="99">
        <f>SUM(G82:G84)</f>
        <v>39005.82</v>
      </c>
      <c r="H81" s="149">
        <v>0</v>
      </c>
    </row>
    <row r="82" spans="2:8" s="36" customFormat="1" ht="25.5" customHeight="1" thickBot="1" x14ac:dyDescent="0.3">
      <c r="B82" s="276">
        <v>3111</v>
      </c>
      <c r="C82" s="274"/>
      <c r="D82" s="275"/>
      <c r="E82" s="93" t="s">
        <v>150</v>
      </c>
      <c r="F82" s="104">
        <v>60770</v>
      </c>
      <c r="G82" s="100">
        <v>31732.81</v>
      </c>
      <c r="H82" s="149">
        <v>0</v>
      </c>
    </row>
    <row r="83" spans="2:8" s="36" customFormat="1" ht="25.5" customHeight="1" thickBot="1" x14ac:dyDescent="0.3">
      <c r="B83" s="276">
        <v>3121</v>
      </c>
      <c r="C83" s="274"/>
      <c r="D83" s="275"/>
      <c r="E83" s="93" t="s">
        <v>67</v>
      </c>
      <c r="F83" s="110">
        <v>3970</v>
      </c>
      <c r="G83" s="100">
        <v>2038.87</v>
      </c>
      <c r="H83" s="149">
        <v>0</v>
      </c>
    </row>
    <row r="84" spans="2:8" s="36" customFormat="1" ht="25.5" customHeight="1" thickBot="1" x14ac:dyDescent="0.3">
      <c r="B84" s="276">
        <v>3132</v>
      </c>
      <c r="C84" s="274"/>
      <c r="D84" s="275"/>
      <c r="E84" s="93" t="s">
        <v>69</v>
      </c>
      <c r="F84" s="110">
        <v>10040</v>
      </c>
      <c r="G84" s="100">
        <v>5234.1400000000003</v>
      </c>
      <c r="H84" s="149">
        <v>0</v>
      </c>
    </row>
    <row r="85" spans="2:8" s="36" customFormat="1" ht="25.5" customHeight="1" thickBot="1" x14ac:dyDescent="0.3">
      <c r="B85" s="116">
        <v>32</v>
      </c>
      <c r="C85" s="117"/>
      <c r="D85" s="118"/>
      <c r="E85" s="118" t="s">
        <v>11</v>
      </c>
      <c r="F85" s="187">
        <f>SUM(F86+F87+F88+F89)</f>
        <v>3820</v>
      </c>
      <c r="G85" s="99">
        <f>SUM(G86:G89)</f>
        <v>1953.86</v>
      </c>
      <c r="H85" s="149">
        <v>0</v>
      </c>
    </row>
    <row r="86" spans="2:8" s="36" customFormat="1" ht="25.5" customHeight="1" thickBot="1" x14ac:dyDescent="0.3">
      <c r="B86" s="276">
        <v>3211</v>
      </c>
      <c r="C86" s="274"/>
      <c r="D86" s="275"/>
      <c r="E86" s="93" t="s">
        <v>25</v>
      </c>
      <c r="F86" s="110">
        <v>270</v>
      </c>
      <c r="G86" s="100">
        <v>94.35</v>
      </c>
      <c r="H86" s="149">
        <v>0</v>
      </c>
    </row>
    <row r="87" spans="2:8" s="36" customFormat="1" ht="25.5" customHeight="1" thickBot="1" x14ac:dyDescent="0.3">
      <c r="B87" s="276">
        <v>3212</v>
      </c>
      <c r="C87" s="274"/>
      <c r="D87" s="275"/>
      <c r="E87" s="93" t="s">
        <v>178</v>
      </c>
      <c r="F87" s="110">
        <v>2650</v>
      </c>
      <c r="G87" s="100">
        <v>1859.51</v>
      </c>
      <c r="H87" s="149">
        <v>0</v>
      </c>
    </row>
    <row r="88" spans="2:8" s="36" customFormat="1" ht="25.5" customHeight="1" thickBot="1" x14ac:dyDescent="0.3">
      <c r="B88" s="286">
        <v>3213</v>
      </c>
      <c r="C88" s="287"/>
      <c r="D88" s="288"/>
      <c r="E88" s="130" t="s">
        <v>149</v>
      </c>
      <c r="F88" s="190">
        <v>450</v>
      </c>
      <c r="G88" s="137">
        <v>0</v>
      </c>
      <c r="H88" s="149">
        <v>0</v>
      </c>
    </row>
    <row r="89" spans="2:8" s="36" customFormat="1" ht="25.5" customHeight="1" thickBot="1" x14ac:dyDescent="0.3">
      <c r="B89" s="279">
        <v>3236</v>
      </c>
      <c r="C89" s="279"/>
      <c r="D89" s="279"/>
      <c r="E89" s="93" t="s">
        <v>176</v>
      </c>
      <c r="F89" s="100">
        <v>450</v>
      </c>
      <c r="G89" s="100">
        <v>0</v>
      </c>
      <c r="H89" s="149">
        <v>0</v>
      </c>
    </row>
    <row r="90" spans="2:8" s="36" customFormat="1" ht="28.5" customHeight="1" thickBot="1" x14ac:dyDescent="0.3">
      <c r="B90" s="341" t="s">
        <v>152</v>
      </c>
      <c r="C90" s="342"/>
      <c r="D90" s="342"/>
      <c r="E90" s="148" t="s">
        <v>153</v>
      </c>
      <c r="F90" s="194">
        <f>SUM(F91+F95+F99)</f>
        <v>2000</v>
      </c>
      <c r="G90" s="147">
        <f>SUM(G91+G95+G99)</f>
        <v>1000</v>
      </c>
      <c r="H90" s="155">
        <v>0</v>
      </c>
    </row>
    <row r="91" spans="2:8" s="36" customFormat="1" ht="24.75" customHeight="1" thickBot="1" x14ac:dyDescent="0.3">
      <c r="B91" s="327" t="s">
        <v>154</v>
      </c>
      <c r="C91" s="328"/>
      <c r="D91" s="329"/>
      <c r="E91" s="138" t="s">
        <v>155</v>
      </c>
      <c r="F91" s="139">
        <v>500</v>
      </c>
      <c r="G91" s="207">
        <v>0</v>
      </c>
      <c r="H91" s="155">
        <v>0</v>
      </c>
    </row>
    <row r="92" spans="2:8" s="36" customFormat="1" ht="24.75" customHeight="1" thickBot="1" x14ac:dyDescent="0.3">
      <c r="B92" s="311" t="s">
        <v>197</v>
      </c>
      <c r="C92" s="312"/>
      <c r="D92" s="313"/>
      <c r="E92" s="102" t="s">
        <v>124</v>
      </c>
      <c r="F92" s="101">
        <v>500</v>
      </c>
      <c r="G92" s="105">
        <v>0</v>
      </c>
      <c r="H92" s="149">
        <v>0</v>
      </c>
    </row>
    <row r="93" spans="2:8" s="36" customFormat="1" ht="24.75" customHeight="1" thickBot="1" x14ac:dyDescent="0.3">
      <c r="B93" s="295">
        <v>42</v>
      </c>
      <c r="C93" s="309"/>
      <c r="D93" s="310"/>
      <c r="E93" s="84" t="s">
        <v>159</v>
      </c>
      <c r="F93" s="101">
        <v>500</v>
      </c>
      <c r="G93" s="105">
        <v>0</v>
      </c>
      <c r="H93" s="149">
        <v>0</v>
      </c>
    </row>
    <row r="94" spans="2:8" s="36" customFormat="1" ht="23.25" customHeight="1" thickBot="1" x14ac:dyDescent="0.3">
      <c r="B94" s="303">
        <v>4223</v>
      </c>
      <c r="C94" s="312"/>
      <c r="D94" s="313"/>
      <c r="E94" s="103" t="s">
        <v>81</v>
      </c>
      <c r="F94" s="104">
        <v>500</v>
      </c>
      <c r="G94" s="106">
        <v>0</v>
      </c>
      <c r="H94" s="149">
        <v>0</v>
      </c>
    </row>
    <row r="95" spans="2:8" s="36" customFormat="1" ht="23.25" customHeight="1" thickBot="1" x14ac:dyDescent="0.3">
      <c r="B95" s="327" t="s">
        <v>145</v>
      </c>
      <c r="C95" s="328"/>
      <c r="D95" s="329"/>
      <c r="E95" s="138" t="s">
        <v>264</v>
      </c>
      <c r="F95" s="194">
        <v>500</v>
      </c>
      <c r="G95" s="194">
        <v>0</v>
      </c>
      <c r="H95" s="149">
        <v>0</v>
      </c>
    </row>
    <row r="96" spans="2:8" s="206" customFormat="1" ht="23.25" customHeight="1" thickBot="1" x14ac:dyDescent="0.3">
      <c r="B96" s="311" t="s">
        <v>197</v>
      </c>
      <c r="C96" s="320"/>
      <c r="D96" s="321"/>
      <c r="E96" s="176" t="s">
        <v>124</v>
      </c>
      <c r="F96" s="101">
        <v>500</v>
      </c>
      <c r="G96" s="105">
        <v>0</v>
      </c>
      <c r="H96" s="149">
        <v>0</v>
      </c>
    </row>
    <row r="97" spans="2:8" s="206" customFormat="1" ht="23.25" customHeight="1" thickBot="1" x14ac:dyDescent="0.3">
      <c r="B97" s="173">
        <v>45</v>
      </c>
      <c r="C97" s="174"/>
      <c r="D97" s="175"/>
      <c r="E97" s="84" t="s">
        <v>264</v>
      </c>
      <c r="F97" s="101">
        <v>500</v>
      </c>
      <c r="G97" s="105">
        <v>0</v>
      </c>
      <c r="H97" s="149">
        <v>0</v>
      </c>
    </row>
    <row r="98" spans="2:8" s="36" customFormat="1" ht="23.25" customHeight="1" thickBot="1" x14ac:dyDescent="0.3">
      <c r="B98" s="165">
        <v>4511</v>
      </c>
      <c r="C98" s="166"/>
      <c r="D98" s="167"/>
      <c r="E98" s="103" t="s">
        <v>114</v>
      </c>
      <c r="F98" s="104">
        <v>500</v>
      </c>
      <c r="G98" s="106">
        <v>0</v>
      </c>
      <c r="H98" s="149">
        <v>0</v>
      </c>
    </row>
    <row r="99" spans="2:8" s="36" customFormat="1" ht="26.25" customHeight="1" thickBot="1" x14ac:dyDescent="0.3">
      <c r="B99" s="330" t="s">
        <v>156</v>
      </c>
      <c r="C99" s="331"/>
      <c r="D99" s="332"/>
      <c r="E99" s="135" t="s">
        <v>157</v>
      </c>
      <c r="F99" s="195">
        <v>1000</v>
      </c>
      <c r="G99" s="136">
        <v>1000</v>
      </c>
      <c r="H99" s="149">
        <v>0</v>
      </c>
    </row>
    <row r="100" spans="2:8" s="36" customFormat="1" ht="26.25" customHeight="1" thickBot="1" x14ac:dyDescent="0.3">
      <c r="B100" s="311" t="s">
        <v>197</v>
      </c>
      <c r="C100" s="312"/>
      <c r="D100" s="313"/>
      <c r="E100" s="102" t="s">
        <v>124</v>
      </c>
      <c r="F100" s="101">
        <v>1000</v>
      </c>
      <c r="G100" s="85">
        <v>1000</v>
      </c>
      <c r="H100" s="149">
        <v>0</v>
      </c>
    </row>
    <row r="101" spans="2:8" s="36" customFormat="1" ht="27" customHeight="1" thickBot="1" x14ac:dyDescent="0.3">
      <c r="B101" s="300">
        <v>42</v>
      </c>
      <c r="C101" s="309"/>
      <c r="D101" s="310"/>
      <c r="E101" s="103" t="s">
        <v>159</v>
      </c>
      <c r="F101" s="104">
        <v>1000</v>
      </c>
      <c r="G101" s="108">
        <v>1000</v>
      </c>
      <c r="H101" s="149">
        <v>0</v>
      </c>
    </row>
    <row r="102" spans="2:8" s="36" customFormat="1" ht="24" customHeight="1" thickBot="1" x14ac:dyDescent="0.3">
      <c r="B102" s="343">
        <v>4241</v>
      </c>
      <c r="C102" s="344"/>
      <c r="D102" s="345"/>
      <c r="E102" s="140" t="s">
        <v>158</v>
      </c>
      <c r="F102" s="196">
        <v>1000</v>
      </c>
      <c r="G102" s="141">
        <v>1000</v>
      </c>
      <c r="H102" s="149">
        <v>0</v>
      </c>
    </row>
    <row r="103" spans="2:8" s="206" customFormat="1" ht="27" customHeight="1" x14ac:dyDescent="0.25">
      <c r="B103" s="371" t="s">
        <v>266</v>
      </c>
      <c r="C103" s="372"/>
      <c r="D103" s="373"/>
      <c r="E103" s="121" t="s">
        <v>265</v>
      </c>
      <c r="F103" s="205">
        <v>500</v>
      </c>
      <c r="G103" s="214">
        <v>0</v>
      </c>
      <c r="H103" s="215">
        <v>0</v>
      </c>
    </row>
    <row r="104" spans="2:8" s="206" customFormat="1" ht="24" customHeight="1" x14ac:dyDescent="0.25">
      <c r="B104" s="371" t="s">
        <v>267</v>
      </c>
      <c r="C104" s="372"/>
      <c r="D104" s="373"/>
      <c r="E104" s="121" t="s">
        <v>265</v>
      </c>
      <c r="F104" s="205">
        <v>500</v>
      </c>
      <c r="G104" s="214">
        <v>0</v>
      </c>
      <c r="H104" s="215">
        <v>0</v>
      </c>
    </row>
    <row r="105" spans="2:8" s="36" customFormat="1" ht="24" customHeight="1" x14ac:dyDescent="0.25">
      <c r="B105" s="311" t="s">
        <v>197</v>
      </c>
      <c r="C105" s="312"/>
      <c r="D105" s="313"/>
      <c r="E105" s="176" t="s">
        <v>124</v>
      </c>
      <c r="F105" s="106">
        <v>500</v>
      </c>
      <c r="G105" s="108">
        <v>0</v>
      </c>
      <c r="H105" s="213">
        <v>0</v>
      </c>
    </row>
    <row r="106" spans="2:8" s="36" customFormat="1" ht="24" customHeight="1" x14ac:dyDescent="0.25">
      <c r="B106" s="303">
        <v>3232</v>
      </c>
      <c r="C106" s="304"/>
      <c r="D106" s="305"/>
      <c r="E106" s="103" t="s">
        <v>181</v>
      </c>
      <c r="F106" s="106">
        <v>500</v>
      </c>
      <c r="G106" s="108">
        <v>0</v>
      </c>
      <c r="H106" s="213">
        <v>0</v>
      </c>
    </row>
    <row r="107" spans="2:8" s="36" customFormat="1" ht="42" customHeight="1" thickBot="1" x14ac:dyDescent="0.3">
      <c r="B107" s="333" t="s">
        <v>143</v>
      </c>
      <c r="C107" s="334"/>
      <c r="D107" s="335"/>
      <c r="E107" s="209" t="s">
        <v>216</v>
      </c>
      <c r="F107" s="210">
        <f>SUM(F108+F143+F153+F157+F168+F172+F178+F192+F196+F200)</f>
        <v>1864240</v>
      </c>
      <c r="G107" s="211">
        <f>SUM(G108+G143+G153+G157+G168+G172+G178+G192+G196+G200)</f>
        <v>936841.39000000013</v>
      </c>
      <c r="H107" s="212">
        <f t="shared" ref="H107:H145" si="1">(G107/F107)*100</f>
        <v>50.253260846242974</v>
      </c>
    </row>
    <row r="108" spans="2:8" s="36" customFormat="1" ht="25.5" customHeight="1" thickBot="1" x14ac:dyDescent="0.3">
      <c r="B108" s="353" t="s">
        <v>137</v>
      </c>
      <c r="C108" s="354"/>
      <c r="D108" s="355"/>
      <c r="E108" s="142" t="s">
        <v>4</v>
      </c>
      <c r="F108" s="197">
        <f>SUM(F109+F112+F122+F139)</f>
        <v>41700</v>
      </c>
      <c r="G108" s="143">
        <f>SUM(G109+G112+G122+G139)</f>
        <v>21291.130000000005</v>
      </c>
      <c r="H108" s="156">
        <f t="shared" si="1"/>
        <v>51.057865707434068</v>
      </c>
    </row>
    <row r="109" spans="2:8" s="36" customFormat="1" ht="25.5" customHeight="1" thickBot="1" x14ac:dyDescent="0.3">
      <c r="B109" s="273" t="s">
        <v>226</v>
      </c>
      <c r="C109" s="274"/>
      <c r="D109" s="275"/>
      <c r="E109" s="86" t="s">
        <v>125</v>
      </c>
      <c r="F109" s="187">
        <v>1500</v>
      </c>
      <c r="G109" s="87">
        <v>419.08</v>
      </c>
      <c r="H109" s="149">
        <f t="shared" si="1"/>
        <v>27.938666666666666</v>
      </c>
    </row>
    <row r="110" spans="2:8" s="36" customFormat="1" ht="24" customHeight="1" thickBot="1" x14ac:dyDescent="0.3">
      <c r="B110" s="112">
        <v>32</v>
      </c>
      <c r="C110" s="314"/>
      <c r="D110" s="315"/>
      <c r="E110" s="113" t="s">
        <v>11</v>
      </c>
      <c r="F110" s="187">
        <v>1500</v>
      </c>
      <c r="G110" s="87">
        <v>419.08</v>
      </c>
      <c r="H110" s="149">
        <f t="shared" si="1"/>
        <v>27.938666666666666</v>
      </c>
    </row>
    <row r="111" spans="2:8" s="36" customFormat="1" ht="24" customHeight="1" thickBot="1" x14ac:dyDescent="0.3">
      <c r="B111" s="317">
        <v>3223</v>
      </c>
      <c r="C111" s="290"/>
      <c r="D111" s="291"/>
      <c r="E111" s="93" t="s">
        <v>87</v>
      </c>
      <c r="F111" s="110">
        <v>1500</v>
      </c>
      <c r="G111" s="91">
        <v>419.08</v>
      </c>
      <c r="H111" s="149">
        <f t="shared" si="1"/>
        <v>27.938666666666666</v>
      </c>
    </row>
    <row r="112" spans="2:8" s="36" customFormat="1" ht="24" customHeight="1" thickBot="1" x14ac:dyDescent="0.3">
      <c r="B112" s="311" t="s">
        <v>228</v>
      </c>
      <c r="C112" s="312"/>
      <c r="D112" s="313"/>
      <c r="E112" s="84" t="s">
        <v>227</v>
      </c>
      <c r="F112" s="101">
        <v>20000</v>
      </c>
      <c r="G112" s="85">
        <v>0</v>
      </c>
      <c r="H112" s="149">
        <f t="shared" si="1"/>
        <v>0</v>
      </c>
    </row>
    <row r="113" spans="2:8" s="36" customFormat="1" ht="25.5" customHeight="1" thickBot="1" x14ac:dyDescent="0.3">
      <c r="B113" s="295">
        <v>32</v>
      </c>
      <c r="C113" s="296"/>
      <c r="D113" s="297"/>
      <c r="E113" s="102" t="s">
        <v>11</v>
      </c>
      <c r="F113" s="101">
        <v>10000</v>
      </c>
      <c r="G113" s="85">
        <v>0</v>
      </c>
      <c r="H113" s="149">
        <f t="shared" si="1"/>
        <v>0</v>
      </c>
    </row>
    <row r="114" spans="2:8" s="36" customFormat="1" ht="24" customHeight="1" thickBot="1" x14ac:dyDescent="0.3">
      <c r="B114" s="316">
        <v>3221</v>
      </c>
      <c r="C114" s="296"/>
      <c r="D114" s="297"/>
      <c r="E114" s="109" t="s">
        <v>179</v>
      </c>
      <c r="F114" s="104">
        <v>3000</v>
      </c>
      <c r="G114" s="108">
        <v>0</v>
      </c>
      <c r="H114" s="149">
        <f t="shared" si="1"/>
        <v>0</v>
      </c>
    </row>
    <row r="115" spans="2:8" s="36" customFormat="1" ht="25.5" customHeight="1" thickBot="1" x14ac:dyDescent="0.3">
      <c r="B115" s="316">
        <v>3231</v>
      </c>
      <c r="C115" s="296"/>
      <c r="D115" s="297"/>
      <c r="E115" s="103" t="s">
        <v>175</v>
      </c>
      <c r="F115" s="104">
        <v>1500</v>
      </c>
      <c r="G115" s="108">
        <v>0</v>
      </c>
      <c r="H115" s="149">
        <f t="shared" si="1"/>
        <v>0</v>
      </c>
    </row>
    <row r="116" spans="2:8" s="36" customFormat="1" ht="24" customHeight="1" thickBot="1" x14ac:dyDescent="0.3">
      <c r="B116" s="316">
        <v>3234</v>
      </c>
      <c r="C116" s="296"/>
      <c r="D116" s="297"/>
      <c r="E116" s="103" t="s">
        <v>94</v>
      </c>
      <c r="F116" s="104">
        <v>4000</v>
      </c>
      <c r="G116" s="108">
        <v>0</v>
      </c>
      <c r="H116" s="149">
        <f t="shared" si="1"/>
        <v>0</v>
      </c>
    </row>
    <row r="117" spans="2:8" s="36" customFormat="1" ht="24" customHeight="1" thickBot="1" x14ac:dyDescent="0.3">
      <c r="B117" s="306">
        <v>3239</v>
      </c>
      <c r="C117" s="318"/>
      <c r="D117" s="319"/>
      <c r="E117" s="103" t="s">
        <v>99</v>
      </c>
      <c r="F117" s="104">
        <v>1500</v>
      </c>
      <c r="G117" s="108">
        <v>0</v>
      </c>
      <c r="H117" s="149">
        <f t="shared" si="1"/>
        <v>0</v>
      </c>
    </row>
    <row r="118" spans="2:8" s="36" customFormat="1" ht="23.25" customHeight="1" thickBot="1" x14ac:dyDescent="0.25">
      <c r="B118" s="336">
        <v>42</v>
      </c>
      <c r="C118" s="337"/>
      <c r="D118" s="338"/>
      <c r="E118" s="19" t="s">
        <v>78</v>
      </c>
      <c r="F118" s="101">
        <v>10000</v>
      </c>
      <c r="G118" s="85">
        <v>0</v>
      </c>
      <c r="H118" s="149">
        <f t="shared" si="1"/>
        <v>0</v>
      </c>
    </row>
    <row r="119" spans="2:8" s="36" customFormat="1" ht="23.25" customHeight="1" thickBot="1" x14ac:dyDescent="0.25">
      <c r="B119" s="306">
        <v>4226</v>
      </c>
      <c r="C119" s="307"/>
      <c r="D119" s="308"/>
      <c r="E119" s="103" t="s">
        <v>82</v>
      </c>
      <c r="F119" s="104">
        <v>2000</v>
      </c>
      <c r="G119" s="108">
        <v>0</v>
      </c>
      <c r="H119" s="149">
        <f t="shared" si="1"/>
        <v>0</v>
      </c>
    </row>
    <row r="120" spans="2:8" s="36" customFormat="1" ht="23.25" customHeight="1" thickBot="1" x14ac:dyDescent="0.25">
      <c r="B120" s="306">
        <v>4227</v>
      </c>
      <c r="C120" s="307"/>
      <c r="D120" s="308"/>
      <c r="E120" s="103" t="s">
        <v>111</v>
      </c>
      <c r="F120" s="104">
        <v>3000</v>
      </c>
      <c r="G120" s="108">
        <v>0</v>
      </c>
      <c r="H120" s="149">
        <f t="shared" si="1"/>
        <v>0</v>
      </c>
    </row>
    <row r="121" spans="2:8" s="36" customFormat="1" ht="23.25" customHeight="1" thickBot="1" x14ac:dyDescent="0.25">
      <c r="B121" s="306">
        <v>4511</v>
      </c>
      <c r="C121" s="307"/>
      <c r="D121" s="308"/>
      <c r="E121" s="103" t="s">
        <v>213</v>
      </c>
      <c r="F121" s="104">
        <v>5000</v>
      </c>
      <c r="G121" s="108">
        <v>0</v>
      </c>
      <c r="H121" s="149">
        <f t="shared" si="1"/>
        <v>0</v>
      </c>
    </row>
    <row r="122" spans="2:8" s="36" customFormat="1" ht="23.25" customHeight="1" thickBot="1" x14ac:dyDescent="0.25">
      <c r="B122" s="336" t="s">
        <v>229</v>
      </c>
      <c r="C122" s="337"/>
      <c r="D122" s="338"/>
      <c r="E122" s="84" t="s">
        <v>230</v>
      </c>
      <c r="F122" s="101">
        <v>16900</v>
      </c>
      <c r="G122" s="85">
        <f>SUM(G124:G138)</f>
        <v>20392.050000000003</v>
      </c>
      <c r="H122" s="149">
        <f t="shared" si="1"/>
        <v>120.66301775147932</v>
      </c>
    </row>
    <row r="123" spans="2:8" s="36" customFormat="1" ht="23.25" customHeight="1" thickBot="1" x14ac:dyDescent="0.25">
      <c r="B123" s="336">
        <v>32</v>
      </c>
      <c r="C123" s="337"/>
      <c r="D123" s="338"/>
      <c r="E123" s="84" t="s">
        <v>11</v>
      </c>
      <c r="F123" s="101">
        <f>SUM(F124+F125+F126+F127+F128+F129+F130+F131+F132+F133+F134+F135+F136+F137+F138)</f>
        <v>16900</v>
      </c>
      <c r="G123" s="85">
        <v>0</v>
      </c>
      <c r="H123" s="149">
        <f t="shared" si="1"/>
        <v>0</v>
      </c>
    </row>
    <row r="124" spans="2:8" s="36" customFormat="1" ht="23.25" customHeight="1" thickBot="1" x14ac:dyDescent="0.25">
      <c r="B124" s="306">
        <v>3211</v>
      </c>
      <c r="C124" s="307"/>
      <c r="D124" s="308"/>
      <c r="E124" s="103" t="s">
        <v>25</v>
      </c>
      <c r="F124" s="104">
        <v>600</v>
      </c>
      <c r="G124" s="108">
        <v>887.81</v>
      </c>
      <c r="H124" s="149">
        <f t="shared" si="1"/>
        <v>147.96833333333333</v>
      </c>
    </row>
    <row r="125" spans="2:8" s="36" customFormat="1" ht="23.25" customHeight="1" thickBot="1" x14ac:dyDescent="0.25">
      <c r="B125" s="306">
        <v>3213</v>
      </c>
      <c r="C125" s="307"/>
      <c r="D125" s="308"/>
      <c r="E125" s="103" t="s">
        <v>149</v>
      </c>
      <c r="F125" s="104">
        <v>400</v>
      </c>
      <c r="G125" s="108">
        <v>21.51</v>
      </c>
      <c r="H125" s="149">
        <f t="shared" si="1"/>
        <v>5.3775000000000004</v>
      </c>
    </row>
    <row r="126" spans="2:8" s="36" customFormat="1" ht="23.25" customHeight="1" thickBot="1" x14ac:dyDescent="0.25">
      <c r="B126" s="306">
        <v>3221</v>
      </c>
      <c r="C126" s="307"/>
      <c r="D126" s="308"/>
      <c r="E126" s="103" t="s">
        <v>182</v>
      </c>
      <c r="F126" s="104">
        <v>800</v>
      </c>
      <c r="G126" s="108">
        <v>90.59</v>
      </c>
      <c r="H126" s="149">
        <f t="shared" si="1"/>
        <v>11.32375</v>
      </c>
    </row>
    <row r="127" spans="2:8" s="36" customFormat="1" ht="23.25" customHeight="1" thickBot="1" x14ac:dyDescent="0.25">
      <c r="B127" s="170">
        <v>3223</v>
      </c>
      <c r="C127" s="171"/>
      <c r="D127" s="172"/>
      <c r="E127" s="103" t="s">
        <v>87</v>
      </c>
      <c r="F127" s="104">
        <v>0</v>
      </c>
      <c r="G127" s="108">
        <v>5898.39</v>
      </c>
      <c r="H127" s="149" t="e">
        <f t="shared" si="1"/>
        <v>#DIV/0!</v>
      </c>
    </row>
    <row r="128" spans="2:8" s="36" customFormat="1" ht="23.25" customHeight="1" thickBot="1" x14ac:dyDescent="0.25">
      <c r="B128" s="306">
        <v>3224</v>
      </c>
      <c r="C128" s="307"/>
      <c r="D128" s="308"/>
      <c r="E128" s="103" t="s">
        <v>141</v>
      </c>
      <c r="F128" s="104">
        <v>600</v>
      </c>
      <c r="G128" s="108">
        <v>0</v>
      </c>
      <c r="H128" s="149">
        <f t="shared" si="1"/>
        <v>0</v>
      </c>
    </row>
    <row r="129" spans="1:8" s="36" customFormat="1" ht="23.25" customHeight="1" thickBot="1" x14ac:dyDescent="0.25">
      <c r="B129" s="306">
        <v>3225</v>
      </c>
      <c r="C129" s="307"/>
      <c r="D129" s="308"/>
      <c r="E129" s="103" t="s">
        <v>180</v>
      </c>
      <c r="F129" s="104">
        <v>600</v>
      </c>
      <c r="G129" s="108">
        <v>0</v>
      </c>
      <c r="H129" s="149">
        <f t="shared" si="1"/>
        <v>0</v>
      </c>
    </row>
    <row r="130" spans="1:8" s="36" customFormat="1" ht="23.25" customHeight="1" thickBot="1" x14ac:dyDescent="0.25">
      <c r="B130" s="306">
        <v>3231</v>
      </c>
      <c r="C130" s="307"/>
      <c r="D130" s="308"/>
      <c r="E130" s="103" t="s">
        <v>175</v>
      </c>
      <c r="F130" s="104">
        <v>200</v>
      </c>
      <c r="G130" s="108">
        <v>0</v>
      </c>
      <c r="H130" s="149">
        <f t="shared" si="1"/>
        <v>0</v>
      </c>
    </row>
    <row r="131" spans="1:8" s="36" customFormat="1" ht="23.25" customHeight="1" thickBot="1" x14ac:dyDescent="0.25">
      <c r="B131" s="306">
        <v>3232</v>
      </c>
      <c r="C131" s="307"/>
      <c r="D131" s="308"/>
      <c r="E131" s="103" t="s">
        <v>181</v>
      </c>
      <c r="F131" s="104">
        <v>1500</v>
      </c>
      <c r="G131" s="108">
        <v>425</v>
      </c>
      <c r="H131" s="149">
        <f t="shared" si="1"/>
        <v>28.333333333333332</v>
      </c>
    </row>
    <row r="132" spans="1:8" s="36" customFormat="1" ht="23.25" customHeight="1" thickBot="1" x14ac:dyDescent="0.25">
      <c r="B132" s="306">
        <v>3234</v>
      </c>
      <c r="C132" s="307"/>
      <c r="D132" s="308"/>
      <c r="E132" s="103" t="s">
        <v>94</v>
      </c>
      <c r="F132" s="104">
        <v>500</v>
      </c>
      <c r="G132" s="108">
        <v>712.96</v>
      </c>
      <c r="H132" s="149">
        <f t="shared" si="1"/>
        <v>142.59200000000001</v>
      </c>
    </row>
    <row r="133" spans="1:8" s="36" customFormat="1" ht="23.25" customHeight="1" thickBot="1" x14ac:dyDescent="0.25">
      <c r="B133" s="306">
        <v>3235</v>
      </c>
      <c r="C133" s="307"/>
      <c r="D133" s="308"/>
      <c r="E133" s="103" t="s">
        <v>95</v>
      </c>
      <c r="F133" s="104">
        <v>700</v>
      </c>
      <c r="G133" s="108">
        <v>0</v>
      </c>
      <c r="H133" s="149">
        <f t="shared" si="1"/>
        <v>0</v>
      </c>
    </row>
    <row r="134" spans="1:8" s="36" customFormat="1" ht="23.25" customHeight="1" thickBot="1" x14ac:dyDescent="0.25">
      <c r="B134" s="306">
        <v>3237</v>
      </c>
      <c r="C134" s="307"/>
      <c r="D134" s="308"/>
      <c r="E134" s="103" t="s">
        <v>97</v>
      </c>
      <c r="F134" s="104">
        <v>800</v>
      </c>
      <c r="G134" s="108">
        <v>1420.26</v>
      </c>
      <c r="H134" s="149">
        <f t="shared" si="1"/>
        <v>177.5325</v>
      </c>
    </row>
    <row r="135" spans="1:8" s="36" customFormat="1" ht="23.25" customHeight="1" thickBot="1" x14ac:dyDescent="0.25">
      <c r="B135" s="306">
        <v>3238</v>
      </c>
      <c r="C135" s="307"/>
      <c r="D135" s="308"/>
      <c r="E135" s="103" t="s">
        <v>98</v>
      </c>
      <c r="F135" s="104">
        <v>200</v>
      </c>
      <c r="G135" s="108">
        <v>0</v>
      </c>
      <c r="H135" s="149">
        <f t="shared" si="1"/>
        <v>0</v>
      </c>
    </row>
    <row r="136" spans="1:8" s="36" customFormat="1" ht="23.25" customHeight="1" thickBot="1" x14ac:dyDescent="0.25">
      <c r="B136" s="306">
        <v>3239</v>
      </c>
      <c r="C136" s="307"/>
      <c r="D136" s="308"/>
      <c r="E136" s="103" t="s">
        <v>99</v>
      </c>
      <c r="F136" s="104">
        <v>6000</v>
      </c>
      <c r="G136" s="108">
        <v>5565.68</v>
      </c>
      <c r="H136" s="149">
        <f t="shared" si="1"/>
        <v>92.76133333333334</v>
      </c>
    </row>
    <row r="137" spans="1:8" s="36" customFormat="1" ht="23.25" customHeight="1" thickBot="1" x14ac:dyDescent="0.25">
      <c r="B137" s="306">
        <v>3294</v>
      </c>
      <c r="C137" s="307"/>
      <c r="D137" s="308"/>
      <c r="E137" s="103" t="s">
        <v>103</v>
      </c>
      <c r="F137" s="104">
        <v>800</v>
      </c>
      <c r="G137" s="108">
        <v>360</v>
      </c>
      <c r="H137" s="149">
        <f t="shared" si="1"/>
        <v>45</v>
      </c>
    </row>
    <row r="138" spans="1:8" s="36" customFormat="1" ht="23.25" customHeight="1" thickBot="1" x14ac:dyDescent="0.25">
      <c r="B138" s="306">
        <v>3299</v>
      </c>
      <c r="C138" s="307"/>
      <c r="D138" s="308"/>
      <c r="E138" s="103" t="s">
        <v>75</v>
      </c>
      <c r="F138" s="104">
        <v>3200</v>
      </c>
      <c r="G138" s="108">
        <v>5009.8500000000004</v>
      </c>
      <c r="H138" s="149">
        <f t="shared" si="1"/>
        <v>156.55781250000001</v>
      </c>
    </row>
    <row r="139" spans="1:8" s="36" customFormat="1" ht="25.5" customHeight="1" thickBot="1" x14ac:dyDescent="0.3">
      <c r="A139" s="69"/>
      <c r="B139" s="295" t="s">
        <v>160</v>
      </c>
      <c r="C139" s="309"/>
      <c r="D139" s="310"/>
      <c r="E139" s="84" t="s">
        <v>161</v>
      </c>
      <c r="F139" s="101">
        <v>3300</v>
      </c>
      <c r="G139" s="85">
        <v>480</v>
      </c>
      <c r="H139" s="149">
        <f t="shared" si="1"/>
        <v>14.545454545454545</v>
      </c>
    </row>
    <row r="140" spans="1:8" s="36" customFormat="1" ht="24.75" customHeight="1" thickBot="1" x14ac:dyDescent="0.3">
      <c r="B140" s="311">
        <v>32</v>
      </c>
      <c r="C140" s="320"/>
      <c r="D140" s="321"/>
      <c r="E140" s="102" t="s">
        <v>11</v>
      </c>
      <c r="F140" s="101">
        <v>3300</v>
      </c>
      <c r="G140" s="85">
        <v>480</v>
      </c>
      <c r="H140" s="149">
        <f t="shared" si="1"/>
        <v>14.545454545454545</v>
      </c>
    </row>
    <row r="141" spans="1:8" s="36" customFormat="1" ht="24.75" customHeight="1" thickBot="1" x14ac:dyDescent="0.3">
      <c r="B141" s="303">
        <v>3213</v>
      </c>
      <c r="C141" s="304"/>
      <c r="D141" s="305"/>
      <c r="E141" s="107" t="s">
        <v>149</v>
      </c>
      <c r="F141" s="104">
        <v>0</v>
      </c>
      <c r="G141" s="108">
        <v>480</v>
      </c>
      <c r="H141" s="149">
        <v>0</v>
      </c>
    </row>
    <row r="142" spans="1:8" s="36" customFormat="1" ht="23.25" customHeight="1" thickBot="1" x14ac:dyDescent="0.3">
      <c r="B142" s="300">
        <v>3239</v>
      </c>
      <c r="C142" s="309"/>
      <c r="D142" s="310"/>
      <c r="E142" s="103" t="s">
        <v>99</v>
      </c>
      <c r="F142" s="104">
        <v>3300</v>
      </c>
      <c r="G142" s="108">
        <v>0</v>
      </c>
      <c r="H142" s="149">
        <f t="shared" si="1"/>
        <v>0</v>
      </c>
    </row>
    <row r="143" spans="1:8" s="36" customFormat="1" ht="30" customHeight="1" thickBot="1" x14ac:dyDescent="0.3">
      <c r="B143" s="292" t="s">
        <v>140</v>
      </c>
      <c r="C143" s="293"/>
      <c r="D143" s="294"/>
      <c r="E143" s="144" t="s">
        <v>162</v>
      </c>
      <c r="F143" s="198">
        <v>1545340</v>
      </c>
      <c r="G143" s="120">
        <f>SUM(G146+G147+G148+G150+G151)</f>
        <v>791626.53</v>
      </c>
      <c r="H143" s="156">
        <f t="shared" si="1"/>
        <v>51.226689919370493</v>
      </c>
    </row>
    <row r="144" spans="1:8" s="36" customFormat="1" ht="24" customHeight="1" thickBot="1" x14ac:dyDescent="0.3">
      <c r="B144" s="311" t="s">
        <v>270</v>
      </c>
      <c r="C144" s="312"/>
      <c r="D144" s="313"/>
      <c r="E144" s="84" t="s">
        <v>161</v>
      </c>
      <c r="F144" s="101">
        <f>SUM(F145+F149)</f>
        <v>1545340</v>
      </c>
      <c r="G144" s="85">
        <f>SUM(G145+G149)</f>
        <v>791626.53</v>
      </c>
      <c r="H144" s="149">
        <f t="shared" si="1"/>
        <v>51.226689919370493</v>
      </c>
    </row>
    <row r="145" spans="2:8" s="36" customFormat="1" ht="27" customHeight="1" thickBot="1" x14ac:dyDescent="0.3">
      <c r="B145" s="295">
        <v>31</v>
      </c>
      <c r="C145" s="309"/>
      <c r="D145" s="310"/>
      <c r="E145" s="84" t="s">
        <v>5</v>
      </c>
      <c r="F145" s="101">
        <f>SUM(F146+F147+F148)</f>
        <v>1504000</v>
      </c>
      <c r="G145" s="85">
        <f>SUM(G146:G148)</f>
        <v>762497.28</v>
      </c>
      <c r="H145" s="149">
        <f t="shared" si="1"/>
        <v>50.697957446808516</v>
      </c>
    </row>
    <row r="146" spans="2:8" s="36" customFormat="1" ht="21.75" customHeight="1" thickBot="1" x14ac:dyDescent="0.3">
      <c r="B146" s="300">
        <v>3111</v>
      </c>
      <c r="C146" s="296"/>
      <c r="D146" s="297"/>
      <c r="E146" s="103" t="s">
        <v>150</v>
      </c>
      <c r="F146" s="104">
        <v>1248700</v>
      </c>
      <c r="G146" s="108">
        <v>634081.4</v>
      </c>
      <c r="H146" s="149">
        <f t="shared" ref="H146:H199" si="2">(G146/F146)*100</f>
        <v>50.77932249539522</v>
      </c>
    </row>
    <row r="147" spans="2:8" s="36" customFormat="1" ht="22.5" customHeight="1" thickBot="1" x14ac:dyDescent="0.3">
      <c r="B147" s="300">
        <v>3121</v>
      </c>
      <c r="C147" s="296"/>
      <c r="D147" s="297"/>
      <c r="E147" s="103" t="s">
        <v>67</v>
      </c>
      <c r="F147" s="104">
        <v>50000</v>
      </c>
      <c r="G147" s="108">
        <v>23756.44</v>
      </c>
      <c r="H147" s="149">
        <f t="shared" si="2"/>
        <v>47.512879999999996</v>
      </c>
    </row>
    <row r="148" spans="2:8" s="36" customFormat="1" ht="24.75" customHeight="1" thickBot="1" x14ac:dyDescent="0.3">
      <c r="B148" s="300">
        <v>3132</v>
      </c>
      <c r="C148" s="296"/>
      <c r="D148" s="297"/>
      <c r="E148" s="103" t="s">
        <v>69</v>
      </c>
      <c r="F148" s="104">
        <v>205300</v>
      </c>
      <c r="G148" s="108">
        <v>104659.44</v>
      </c>
      <c r="H148" s="149">
        <f t="shared" si="2"/>
        <v>50.978782269848999</v>
      </c>
    </row>
    <row r="149" spans="2:8" s="36" customFormat="1" ht="25.5" customHeight="1" thickBot="1" x14ac:dyDescent="0.3">
      <c r="B149" s="295">
        <v>32</v>
      </c>
      <c r="C149" s="309"/>
      <c r="D149" s="310"/>
      <c r="E149" s="102" t="s">
        <v>11</v>
      </c>
      <c r="F149" s="101">
        <f>SUM(F150+F151+F152)</f>
        <v>41340</v>
      </c>
      <c r="G149" s="85">
        <f>SUM(G150:G152)</f>
        <v>29129.25</v>
      </c>
      <c r="H149" s="149">
        <f t="shared" si="2"/>
        <v>70.462626995645863</v>
      </c>
    </row>
    <row r="150" spans="2:8" s="36" customFormat="1" ht="21.75" customHeight="1" thickBot="1" x14ac:dyDescent="0.3">
      <c r="B150" s="300">
        <v>3212</v>
      </c>
      <c r="C150" s="296"/>
      <c r="D150" s="297"/>
      <c r="E150" s="103" t="s">
        <v>178</v>
      </c>
      <c r="F150" s="104">
        <v>36000</v>
      </c>
      <c r="G150" s="108">
        <v>26609.25</v>
      </c>
      <c r="H150" s="149">
        <f t="shared" si="2"/>
        <v>73.914583333333326</v>
      </c>
    </row>
    <row r="151" spans="2:8" s="36" customFormat="1" ht="23.25" customHeight="1" thickBot="1" x14ac:dyDescent="0.3">
      <c r="B151" s="300">
        <v>3295</v>
      </c>
      <c r="C151" s="296"/>
      <c r="D151" s="297"/>
      <c r="E151" s="103" t="s">
        <v>104</v>
      </c>
      <c r="F151" s="104">
        <v>5040</v>
      </c>
      <c r="G151" s="108">
        <v>2520</v>
      </c>
      <c r="H151" s="149">
        <f t="shared" si="2"/>
        <v>50</v>
      </c>
    </row>
    <row r="152" spans="2:8" s="36" customFormat="1" ht="23.25" customHeight="1" thickBot="1" x14ac:dyDescent="0.3">
      <c r="B152" s="300">
        <v>3299</v>
      </c>
      <c r="C152" s="296"/>
      <c r="D152" s="297"/>
      <c r="E152" s="103" t="s">
        <v>75</v>
      </c>
      <c r="F152" s="104">
        <v>300</v>
      </c>
      <c r="G152" s="108">
        <v>0</v>
      </c>
      <c r="H152" s="149">
        <f t="shared" si="2"/>
        <v>0</v>
      </c>
    </row>
    <row r="153" spans="2:8" s="36" customFormat="1" ht="23.25" customHeight="1" thickBot="1" x14ac:dyDescent="0.3">
      <c r="B153" s="292" t="s">
        <v>145</v>
      </c>
      <c r="C153" s="293"/>
      <c r="D153" s="294"/>
      <c r="E153" s="144" t="s">
        <v>148</v>
      </c>
      <c r="F153" s="198">
        <v>2500</v>
      </c>
      <c r="G153" s="120">
        <v>0</v>
      </c>
      <c r="H153" s="156">
        <f t="shared" si="2"/>
        <v>0</v>
      </c>
    </row>
    <row r="154" spans="2:8" s="36" customFormat="1" ht="22.5" customHeight="1" thickBot="1" x14ac:dyDescent="0.3">
      <c r="B154" s="311" t="s">
        <v>201</v>
      </c>
      <c r="C154" s="312"/>
      <c r="D154" s="313"/>
      <c r="E154" s="84" t="s">
        <v>127</v>
      </c>
      <c r="F154" s="101">
        <v>2500</v>
      </c>
      <c r="G154" s="85">
        <v>0</v>
      </c>
      <c r="H154" s="149">
        <f t="shared" si="2"/>
        <v>0</v>
      </c>
    </row>
    <row r="155" spans="2:8" s="36" customFormat="1" ht="24" customHeight="1" thickBot="1" x14ac:dyDescent="0.3">
      <c r="B155" s="295">
        <v>32</v>
      </c>
      <c r="C155" s="309"/>
      <c r="D155" s="310"/>
      <c r="E155" s="102" t="s">
        <v>11</v>
      </c>
      <c r="F155" s="101">
        <v>2500</v>
      </c>
      <c r="G155" s="85">
        <v>0</v>
      </c>
      <c r="H155" s="149">
        <f t="shared" si="2"/>
        <v>0</v>
      </c>
    </row>
    <row r="156" spans="2:8" s="36" customFormat="1" ht="23.25" customHeight="1" thickBot="1" x14ac:dyDescent="0.3">
      <c r="B156" s="300">
        <v>3299</v>
      </c>
      <c r="C156" s="309"/>
      <c r="D156" s="310"/>
      <c r="E156" s="103" t="s">
        <v>75</v>
      </c>
      <c r="F156" s="104">
        <v>2500</v>
      </c>
      <c r="G156" s="108">
        <v>1827.08</v>
      </c>
      <c r="H156" s="149">
        <f t="shared" si="2"/>
        <v>73.083199999999991</v>
      </c>
    </row>
    <row r="157" spans="2:8" s="36" customFormat="1" ht="22.5" customHeight="1" thickBot="1" x14ac:dyDescent="0.3">
      <c r="B157" s="292" t="s">
        <v>147</v>
      </c>
      <c r="C157" s="293"/>
      <c r="D157" s="294"/>
      <c r="E157" s="144" t="s">
        <v>163</v>
      </c>
      <c r="F157" s="198">
        <f>SUM(F158+F165)</f>
        <v>115700</v>
      </c>
      <c r="G157" s="120">
        <f>SUM(G158+G165)</f>
        <v>58583.91</v>
      </c>
      <c r="H157" s="156">
        <f t="shared" si="2"/>
        <v>50.634321521175451</v>
      </c>
    </row>
    <row r="158" spans="2:8" s="36" customFormat="1" ht="21" customHeight="1" thickBot="1" x14ac:dyDescent="0.3">
      <c r="B158" s="295" t="s">
        <v>202</v>
      </c>
      <c r="C158" s="296"/>
      <c r="D158" s="297"/>
      <c r="E158" s="84" t="s">
        <v>164</v>
      </c>
      <c r="F158" s="101">
        <v>42700</v>
      </c>
      <c r="G158" s="85">
        <f>SUM(G161+G164)</f>
        <v>19058.900000000001</v>
      </c>
      <c r="H158" s="149">
        <f t="shared" si="2"/>
        <v>44.6344262295082</v>
      </c>
    </row>
    <row r="159" spans="2:8" s="36" customFormat="1" ht="21.75" customHeight="1" thickBot="1" x14ac:dyDescent="0.3">
      <c r="B159" s="295">
        <v>32</v>
      </c>
      <c r="C159" s="309"/>
      <c r="D159" s="310"/>
      <c r="E159" s="102" t="s">
        <v>11</v>
      </c>
      <c r="F159" s="101">
        <f>SUM(F160+F161+F162+F163+F164)</f>
        <v>42700</v>
      </c>
      <c r="G159" s="85">
        <v>18597.86</v>
      </c>
      <c r="H159" s="149">
        <f t="shared" si="2"/>
        <v>43.554707259953162</v>
      </c>
    </row>
    <row r="160" spans="2:8" s="36" customFormat="1" ht="23.25" customHeight="1" thickBot="1" x14ac:dyDescent="0.3">
      <c r="B160" s="300">
        <v>3221</v>
      </c>
      <c r="C160" s="309"/>
      <c r="D160" s="310"/>
      <c r="E160" s="109" t="s">
        <v>182</v>
      </c>
      <c r="F160" s="104">
        <v>1500</v>
      </c>
      <c r="G160" s="108">
        <v>0</v>
      </c>
      <c r="H160" s="149">
        <f t="shared" si="2"/>
        <v>0</v>
      </c>
    </row>
    <row r="161" spans="2:8" s="36" customFormat="1" ht="23.25" customHeight="1" thickBot="1" x14ac:dyDescent="0.3">
      <c r="B161" s="300">
        <v>3222</v>
      </c>
      <c r="C161" s="309"/>
      <c r="D161" s="310"/>
      <c r="E161" s="103" t="s">
        <v>86</v>
      </c>
      <c r="F161" s="104">
        <v>38000</v>
      </c>
      <c r="G161" s="108">
        <v>18597.86</v>
      </c>
      <c r="H161" s="149">
        <f t="shared" si="2"/>
        <v>48.941736842105264</v>
      </c>
    </row>
    <row r="162" spans="2:8" s="36" customFormat="1" ht="24" customHeight="1" thickBot="1" x14ac:dyDescent="0.3">
      <c r="B162" s="300">
        <v>3225</v>
      </c>
      <c r="C162" s="309"/>
      <c r="D162" s="310"/>
      <c r="E162" s="103" t="s">
        <v>180</v>
      </c>
      <c r="F162" s="104">
        <v>700</v>
      </c>
      <c r="G162" s="108">
        <v>0</v>
      </c>
      <c r="H162" s="149">
        <f t="shared" si="2"/>
        <v>0</v>
      </c>
    </row>
    <row r="163" spans="2:8" s="36" customFormat="1" ht="31.5" customHeight="1" thickBot="1" x14ac:dyDescent="0.3">
      <c r="B163" s="300">
        <v>3232</v>
      </c>
      <c r="C163" s="309"/>
      <c r="D163" s="310"/>
      <c r="E163" s="103" t="s">
        <v>181</v>
      </c>
      <c r="F163" s="104">
        <v>1000</v>
      </c>
      <c r="G163" s="108">
        <v>0</v>
      </c>
      <c r="H163" s="149">
        <f t="shared" si="2"/>
        <v>0</v>
      </c>
    </row>
    <row r="164" spans="2:8" s="36" customFormat="1" ht="24.75" customHeight="1" thickBot="1" x14ac:dyDescent="0.3">
      <c r="B164" s="300">
        <v>3234</v>
      </c>
      <c r="C164" s="309"/>
      <c r="D164" s="310"/>
      <c r="E164" s="103" t="s">
        <v>94</v>
      </c>
      <c r="F164" s="104">
        <v>1500</v>
      </c>
      <c r="G164" s="108">
        <v>461.04</v>
      </c>
      <c r="H164" s="149">
        <f t="shared" si="2"/>
        <v>30.736000000000001</v>
      </c>
    </row>
    <row r="165" spans="2:8" s="36" customFormat="1" ht="29.25" customHeight="1" thickBot="1" x14ac:dyDescent="0.3">
      <c r="B165" s="311" t="s">
        <v>270</v>
      </c>
      <c r="C165" s="320"/>
      <c r="D165" s="321"/>
      <c r="E165" s="84" t="s">
        <v>126</v>
      </c>
      <c r="F165" s="101">
        <v>73000</v>
      </c>
      <c r="G165" s="85">
        <v>39525.01</v>
      </c>
      <c r="H165" s="149">
        <f t="shared" si="2"/>
        <v>54.143849315068493</v>
      </c>
    </row>
    <row r="166" spans="2:8" s="36" customFormat="1" ht="30" customHeight="1" thickBot="1" x14ac:dyDescent="0.3">
      <c r="B166" s="295">
        <v>32</v>
      </c>
      <c r="C166" s="309"/>
      <c r="D166" s="310"/>
      <c r="E166" s="102" t="s">
        <v>11</v>
      </c>
      <c r="F166" s="101">
        <v>73000</v>
      </c>
      <c r="G166" s="85">
        <v>39525.01</v>
      </c>
      <c r="H166" s="149">
        <f t="shared" si="2"/>
        <v>54.143849315068493</v>
      </c>
    </row>
    <row r="167" spans="2:8" s="36" customFormat="1" ht="24.75" customHeight="1" thickBot="1" x14ac:dyDescent="0.3">
      <c r="B167" s="300">
        <v>3222</v>
      </c>
      <c r="C167" s="309"/>
      <c r="D167" s="310"/>
      <c r="E167" s="103" t="s">
        <v>86</v>
      </c>
      <c r="F167" s="104">
        <v>73000</v>
      </c>
      <c r="G167" s="108">
        <v>39525.01</v>
      </c>
      <c r="H167" s="149">
        <f t="shared" si="2"/>
        <v>54.143849315068493</v>
      </c>
    </row>
    <row r="168" spans="2:8" s="36" customFormat="1" ht="24.75" customHeight="1" thickBot="1" x14ac:dyDescent="0.3">
      <c r="B168" s="292" t="s">
        <v>239</v>
      </c>
      <c r="C168" s="293"/>
      <c r="D168" s="294"/>
      <c r="E168" s="144" t="s">
        <v>240</v>
      </c>
      <c r="F168" s="198">
        <v>1000</v>
      </c>
      <c r="G168" s="120">
        <v>0</v>
      </c>
      <c r="H168" s="156">
        <f t="shared" si="2"/>
        <v>0</v>
      </c>
    </row>
    <row r="169" spans="2:8" s="36" customFormat="1" ht="24.75" customHeight="1" thickBot="1" x14ac:dyDescent="0.3">
      <c r="B169" s="295" t="s">
        <v>201</v>
      </c>
      <c r="C169" s="296"/>
      <c r="D169" s="297"/>
      <c r="E169" s="84" t="s">
        <v>127</v>
      </c>
      <c r="F169" s="101">
        <v>1000</v>
      </c>
      <c r="G169" s="85">
        <v>0</v>
      </c>
      <c r="H169" s="149">
        <f t="shared" si="2"/>
        <v>0</v>
      </c>
    </row>
    <row r="170" spans="2:8" s="36" customFormat="1" ht="24.75" customHeight="1" thickBot="1" x14ac:dyDescent="0.3">
      <c r="B170" s="295">
        <v>32</v>
      </c>
      <c r="C170" s="298"/>
      <c r="D170" s="299"/>
      <c r="E170" s="84" t="s">
        <v>11</v>
      </c>
      <c r="F170" s="101">
        <v>1000</v>
      </c>
      <c r="G170" s="85">
        <v>0</v>
      </c>
      <c r="H170" s="149">
        <f t="shared" si="2"/>
        <v>0</v>
      </c>
    </row>
    <row r="171" spans="2:8" s="36" customFormat="1" ht="24.75" customHeight="1" thickBot="1" x14ac:dyDescent="0.3">
      <c r="B171" s="300">
        <v>3237</v>
      </c>
      <c r="C171" s="301"/>
      <c r="D171" s="302"/>
      <c r="E171" s="103" t="s">
        <v>97</v>
      </c>
      <c r="F171" s="104">
        <v>1000</v>
      </c>
      <c r="G171" s="108">
        <v>0</v>
      </c>
      <c r="H171" s="149">
        <f t="shared" si="2"/>
        <v>0</v>
      </c>
    </row>
    <row r="172" spans="2:8" s="36" customFormat="1" ht="27" customHeight="1" thickBot="1" x14ac:dyDescent="0.3">
      <c r="B172" s="292" t="s">
        <v>165</v>
      </c>
      <c r="C172" s="293"/>
      <c r="D172" s="294"/>
      <c r="E172" s="144" t="s">
        <v>166</v>
      </c>
      <c r="F172" s="198">
        <v>126000</v>
      </c>
      <c r="G172" s="120">
        <f>SUM(G175:G177)</f>
        <v>61402.15</v>
      </c>
      <c r="H172" s="156">
        <f t="shared" si="2"/>
        <v>48.731865079365086</v>
      </c>
    </row>
    <row r="173" spans="2:8" s="36" customFormat="1" ht="26.25" customHeight="1" thickBot="1" x14ac:dyDescent="0.3">
      <c r="B173" s="311" t="s">
        <v>270</v>
      </c>
      <c r="C173" s="320"/>
      <c r="D173" s="321"/>
      <c r="E173" s="84" t="s">
        <v>161</v>
      </c>
      <c r="F173" s="101">
        <v>126000</v>
      </c>
      <c r="G173" s="85">
        <v>61402.15</v>
      </c>
      <c r="H173" s="149">
        <f t="shared" si="2"/>
        <v>48.731865079365086</v>
      </c>
    </row>
    <row r="174" spans="2:8" s="36" customFormat="1" ht="25.5" customHeight="1" thickBot="1" x14ac:dyDescent="0.3">
      <c r="B174" s="295">
        <v>31</v>
      </c>
      <c r="C174" s="309"/>
      <c r="D174" s="310"/>
      <c r="E174" s="84" t="s">
        <v>5</v>
      </c>
      <c r="F174" s="101">
        <f>SUM(F175+F176+F177)</f>
        <v>126000</v>
      </c>
      <c r="G174" s="85">
        <f>SUM(G175:G177)</f>
        <v>61402.15</v>
      </c>
      <c r="H174" s="149">
        <f t="shared" si="2"/>
        <v>48.731865079365086</v>
      </c>
    </row>
    <row r="175" spans="2:8" s="36" customFormat="1" ht="24" customHeight="1" thickBot="1" x14ac:dyDescent="0.3">
      <c r="B175" s="300">
        <v>3111</v>
      </c>
      <c r="C175" s="309"/>
      <c r="D175" s="310"/>
      <c r="E175" s="103" t="s">
        <v>150</v>
      </c>
      <c r="F175" s="104">
        <v>101300</v>
      </c>
      <c r="G175" s="108">
        <v>50971.97</v>
      </c>
      <c r="H175" s="149">
        <f t="shared" si="2"/>
        <v>50.317838104639691</v>
      </c>
    </row>
    <row r="176" spans="2:8" s="36" customFormat="1" ht="24" customHeight="1" thickBot="1" x14ac:dyDescent="0.3">
      <c r="B176" s="300">
        <v>3121</v>
      </c>
      <c r="C176" s="309"/>
      <c r="D176" s="310"/>
      <c r="E176" s="103" t="s">
        <v>67</v>
      </c>
      <c r="F176" s="104">
        <v>8000</v>
      </c>
      <c r="G176" s="108">
        <v>2019.83</v>
      </c>
      <c r="H176" s="149">
        <f t="shared" si="2"/>
        <v>25.247874999999997</v>
      </c>
    </row>
    <row r="177" spans="2:8" s="36" customFormat="1" ht="24.75" customHeight="1" thickBot="1" x14ac:dyDescent="0.3">
      <c r="B177" s="300">
        <v>3132</v>
      </c>
      <c r="C177" s="309"/>
      <c r="D177" s="310"/>
      <c r="E177" s="103" t="s">
        <v>69</v>
      </c>
      <c r="F177" s="104">
        <v>16700</v>
      </c>
      <c r="G177" s="108">
        <v>8410.35</v>
      </c>
      <c r="H177" s="149">
        <f t="shared" si="2"/>
        <v>50.36137724550899</v>
      </c>
    </row>
    <row r="178" spans="2:8" s="36" customFormat="1" ht="24" customHeight="1" thickBot="1" x14ac:dyDescent="0.3">
      <c r="B178" s="292" t="s">
        <v>167</v>
      </c>
      <c r="C178" s="293"/>
      <c r="D178" s="294"/>
      <c r="E178" s="144" t="s">
        <v>168</v>
      </c>
      <c r="F178" s="198">
        <f>SUM(F179+F182+F186+F189)</f>
        <v>10000</v>
      </c>
      <c r="G178" s="120">
        <f>SUM(G179+G182+G186+G189)</f>
        <v>476</v>
      </c>
      <c r="H178" s="156">
        <f t="shared" si="2"/>
        <v>4.7600000000000007</v>
      </c>
    </row>
    <row r="179" spans="2:8" s="36" customFormat="1" ht="24.75" customHeight="1" thickBot="1" x14ac:dyDescent="0.3">
      <c r="B179" s="311" t="s">
        <v>203</v>
      </c>
      <c r="C179" s="325"/>
      <c r="D179" s="326"/>
      <c r="E179" s="84" t="s">
        <v>125</v>
      </c>
      <c r="F179" s="101">
        <v>1000</v>
      </c>
      <c r="G179" s="85">
        <v>0</v>
      </c>
      <c r="H179" s="149">
        <f t="shared" si="2"/>
        <v>0</v>
      </c>
    </row>
    <row r="180" spans="2:8" s="36" customFormat="1" ht="27.75" customHeight="1" thickBot="1" x14ac:dyDescent="0.3">
      <c r="B180" s="295">
        <v>42</v>
      </c>
      <c r="C180" s="309"/>
      <c r="D180" s="310"/>
      <c r="E180" s="84" t="s">
        <v>159</v>
      </c>
      <c r="F180" s="101">
        <v>1000</v>
      </c>
      <c r="G180" s="85">
        <v>0</v>
      </c>
      <c r="H180" s="149">
        <f t="shared" si="2"/>
        <v>0</v>
      </c>
    </row>
    <row r="181" spans="2:8" s="36" customFormat="1" ht="30" customHeight="1" thickBot="1" x14ac:dyDescent="0.3">
      <c r="B181" s="300">
        <v>4241</v>
      </c>
      <c r="C181" s="309"/>
      <c r="D181" s="310"/>
      <c r="E181" s="84" t="s">
        <v>158</v>
      </c>
      <c r="F181" s="104">
        <v>1000</v>
      </c>
      <c r="G181" s="108">
        <v>0</v>
      </c>
      <c r="H181" s="149">
        <f t="shared" si="2"/>
        <v>0</v>
      </c>
    </row>
    <row r="182" spans="2:8" s="36" customFormat="1" ht="30" customHeight="1" thickBot="1" x14ac:dyDescent="0.3">
      <c r="B182" s="311" t="s">
        <v>202</v>
      </c>
      <c r="C182" s="312"/>
      <c r="D182" s="313"/>
      <c r="E182" s="84" t="s">
        <v>164</v>
      </c>
      <c r="F182" s="101">
        <v>5000</v>
      </c>
      <c r="G182" s="85">
        <v>476</v>
      </c>
      <c r="H182" s="149">
        <f t="shared" si="2"/>
        <v>9.5200000000000014</v>
      </c>
    </row>
    <row r="183" spans="2:8" s="36" customFormat="1" ht="30" customHeight="1" thickBot="1" x14ac:dyDescent="0.3">
      <c r="B183" s="295">
        <v>42</v>
      </c>
      <c r="C183" s="309"/>
      <c r="D183" s="310"/>
      <c r="E183" s="84" t="s">
        <v>159</v>
      </c>
      <c r="F183" s="101">
        <v>5000</v>
      </c>
      <c r="G183" s="85">
        <v>476</v>
      </c>
      <c r="H183" s="149">
        <f t="shared" si="2"/>
        <v>9.5200000000000014</v>
      </c>
    </row>
    <row r="184" spans="2:8" s="36" customFormat="1" ht="30" customHeight="1" thickBot="1" x14ac:dyDescent="0.3">
      <c r="B184" s="300">
        <v>4226</v>
      </c>
      <c r="C184" s="309"/>
      <c r="D184" s="310"/>
      <c r="E184" s="103" t="s">
        <v>82</v>
      </c>
      <c r="F184" s="104">
        <v>2000</v>
      </c>
      <c r="G184" s="108">
        <v>0</v>
      </c>
      <c r="H184" s="149">
        <f t="shared" si="2"/>
        <v>0</v>
      </c>
    </row>
    <row r="185" spans="2:8" s="36" customFormat="1" ht="24" customHeight="1" thickBot="1" x14ac:dyDescent="0.3">
      <c r="B185" s="300">
        <v>4227</v>
      </c>
      <c r="C185" s="309"/>
      <c r="D185" s="310"/>
      <c r="E185" s="103" t="s">
        <v>111</v>
      </c>
      <c r="F185" s="104">
        <v>3000</v>
      </c>
      <c r="G185" s="108">
        <v>476</v>
      </c>
      <c r="H185" s="149">
        <f t="shared" si="2"/>
        <v>15.866666666666667</v>
      </c>
    </row>
    <row r="186" spans="2:8" s="36" customFormat="1" ht="24.75" customHeight="1" thickBot="1" x14ac:dyDescent="0.3">
      <c r="B186" s="311" t="s">
        <v>271</v>
      </c>
      <c r="C186" s="312"/>
      <c r="D186" s="313"/>
      <c r="E186" s="84" t="s">
        <v>126</v>
      </c>
      <c r="F186" s="101">
        <v>3000</v>
      </c>
      <c r="G186" s="85">
        <v>0</v>
      </c>
      <c r="H186" s="149">
        <f t="shared" si="2"/>
        <v>0</v>
      </c>
    </row>
    <row r="187" spans="2:8" s="36" customFormat="1" ht="30" customHeight="1" thickBot="1" x14ac:dyDescent="0.3">
      <c r="B187" s="295">
        <v>42</v>
      </c>
      <c r="C187" s="309"/>
      <c r="D187" s="310"/>
      <c r="E187" s="84" t="s">
        <v>159</v>
      </c>
      <c r="F187" s="101">
        <v>3000</v>
      </c>
      <c r="G187" s="85">
        <v>0</v>
      </c>
      <c r="H187" s="149">
        <f t="shared" si="2"/>
        <v>0</v>
      </c>
    </row>
    <row r="188" spans="2:8" s="36" customFormat="1" ht="23.25" customHeight="1" thickBot="1" x14ac:dyDescent="0.3">
      <c r="B188" s="300">
        <v>4241</v>
      </c>
      <c r="C188" s="309"/>
      <c r="D188" s="310"/>
      <c r="E188" s="103" t="s">
        <v>158</v>
      </c>
      <c r="F188" s="104">
        <v>3000</v>
      </c>
      <c r="G188" s="108">
        <v>0</v>
      </c>
      <c r="H188" s="149">
        <f t="shared" si="2"/>
        <v>0</v>
      </c>
    </row>
    <row r="189" spans="2:8" s="36" customFormat="1" ht="30" customHeight="1" thickBot="1" x14ac:dyDescent="0.3">
      <c r="B189" s="311" t="s">
        <v>204</v>
      </c>
      <c r="C189" s="320"/>
      <c r="D189" s="321"/>
      <c r="E189" s="84" t="s">
        <v>169</v>
      </c>
      <c r="F189" s="101">
        <v>1000</v>
      </c>
      <c r="G189" s="85">
        <v>0</v>
      </c>
      <c r="H189" s="149">
        <f t="shared" si="2"/>
        <v>0</v>
      </c>
    </row>
    <row r="190" spans="2:8" s="36" customFormat="1" ht="30" customHeight="1" thickBot="1" x14ac:dyDescent="0.3">
      <c r="B190" s="295">
        <v>42</v>
      </c>
      <c r="C190" s="309"/>
      <c r="D190" s="310"/>
      <c r="E190" s="84" t="s">
        <v>159</v>
      </c>
      <c r="F190" s="104">
        <v>1000</v>
      </c>
      <c r="G190" s="85">
        <v>0</v>
      </c>
      <c r="H190" s="149">
        <f t="shared" si="2"/>
        <v>0</v>
      </c>
    </row>
    <row r="191" spans="2:8" s="36" customFormat="1" ht="24" customHeight="1" thickBot="1" x14ac:dyDescent="0.3">
      <c r="B191" s="303">
        <v>4241</v>
      </c>
      <c r="C191" s="312"/>
      <c r="D191" s="313"/>
      <c r="E191" s="103" t="s">
        <v>158</v>
      </c>
      <c r="F191" s="104">
        <v>1000</v>
      </c>
      <c r="G191" s="108">
        <v>0</v>
      </c>
      <c r="H191" s="149">
        <f t="shared" si="2"/>
        <v>0</v>
      </c>
    </row>
    <row r="192" spans="2:8" s="36" customFormat="1" ht="25.5" customHeight="1" thickBot="1" x14ac:dyDescent="0.3">
      <c r="B192" s="292" t="s">
        <v>170</v>
      </c>
      <c r="C192" s="293"/>
      <c r="D192" s="294"/>
      <c r="E192" s="144" t="s">
        <v>171</v>
      </c>
      <c r="F192" s="198">
        <v>2000</v>
      </c>
      <c r="G192" s="120">
        <v>2786.15</v>
      </c>
      <c r="H192" s="156">
        <f t="shared" si="2"/>
        <v>139.3075</v>
      </c>
    </row>
    <row r="193" spans="2:8" s="36" customFormat="1" ht="22.5" customHeight="1" thickBot="1" x14ac:dyDescent="0.3">
      <c r="B193" s="311" t="s">
        <v>270</v>
      </c>
      <c r="C193" s="320"/>
      <c r="D193" s="321"/>
      <c r="E193" s="84" t="s">
        <v>161</v>
      </c>
      <c r="F193" s="101">
        <v>2000</v>
      </c>
      <c r="G193" s="105">
        <v>2786.15</v>
      </c>
      <c r="H193" s="149">
        <f t="shared" si="2"/>
        <v>139.3075</v>
      </c>
    </row>
    <row r="194" spans="2:8" s="36" customFormat="1" ht="21.75" customHeight="1" thickBot="1" x14ac:dyDescent="0.3">
      <c r="B194" s="300">
        <v>37</v>
      </c>
      <c r="C194" s="309"/>
      <c r="D194" s="310"/>
      <c r="E194" s="84" t="s">
        <v>183</v>
      </c>
      <c r="F194" s="101">
        <v>2000</v>
      </c>
      <c r="G194" s="105">
        <v>2786.15</v>
      </c>
      <c r="H194" s="149">
        <f t="shared" si="2"/>
        <v>139.3075</v>
      </c>
    </row>
    <row r="195" spans="2:8" s="36" customFormat="1" ht="24" customHeight="1" thickBot="1" x14ac:dyDescent="0.3">
      <c r="B195" s="303">
        <v>3721</v>
      </c>
      <c r="C195" s="312"/>
      <c r="D195" s="313"/>
      <c r="E195" s="84" t="s">
        <v>221</v>
      </c>
      <c r="F195" s="104">
        <v>2000</v>
      </c>
      <c r="G195" s="106">
        <v>2786.15</v>
      </c>
      <c r="H195" s="149">
        <f t="shared" si="2"/>
        <v>139.3075</v>
      </c>
    </row>
    <row r="196" spans="2:8" s="36" customFormat="1" ht="23.25" customHeight="1" thickBot="1" x14ac:dyDescent="0.3">
      <c r="B196" s="292" t="s">
        <v>172</v>
      </c>
      <c r="C196" s="293"/>
      <c r="D196" s="294"/>
      <c r="E196" s="144" t="s">
        <v>173</v>
      </c>
      <c r="F196" s="198">
        <v>20000</v>
      </c>
      <c r="G196" s="145">
        <v>0</v>
      </c>
      <c r="H196" s="156">
        <f t="shared" si="2"/>
        <v>0</v>
      </c>
    </row>
    <row r="197" spans="2:8" s="36" customFormat="1" ht="21" customHeight="1" thickBot="1" x14ac:dyDescent="0.3">
      <c r="B197" s="311" t="s">
        <v>270</v>
      </c>
      <c r="C197" s="320"/>
      <c r="D197" s="321"/>
      <c r="E197" s="84" t="s">
        <v>161</v>
      </c>
      <c r="F197" s="101">
        <v>20000</v>
      </c>
      <c r="G197" s="105">
        <v>0</v>
      </c>
      <c r="H197" s="149">
        <f t="shared" si="2"/>
        <v>0</v>
      </c>
    </row>
    <row r="198" spans="2:8" s="36" customFormat="1" ht="25.5" customHeight="1" thickBot="1" x14ac:dyDescent="0.3">
      <c r="B198" s="88">
        <v>37</v>
      </c>
      <c r="C198" s="89"/>
      <c r="D198" s="83"/>
      <c r="E198" s="86" t="s">
        <v>77</v>
      </c>
      <c r="F198" s="187">
        <v>20000</v>
      </c>
      <c r="G198" s="99">
        <v>0</v>
      </c>
      <c r="H198" s="149">
        <f t="shared" si="2"/>
        <v>0</v>
      </c>
    </row>
    <row r="199" spans="2:8" s="36" customFormat="1" ht="24.75" customHeight="1" thickBot="1" x14ac:dyDescent="0.3">
      <c r="B199" s="322">
        <v>3722</v>
      </c>
      <c r="C199" s="323"/>
      <c r="D199" s="324"/>
      <c r="E199" s="216" t="s">
        <v>222</v>
      </c>
      <c r="F199" s="190">
        <v>20000</v>
      </c>
      <c r="G199" s="190">
        <v>0</v>
      </c>
      <c r="H199" s="208">
        <f t="shared" si="2"/>
        <v>0</v>
      </c>
    </row>
    <row r="200" spans="2:8" s="36" customFormat="1" ht="24.75" customHeight="1" thickBot="1" x14ac:dyDescent="0.3">
      <c r="B200" s="292" t="s">
        <v>242</v>
      </c>
      <c r="C200" s="293"/>
      <c r="D200" s="294"/>
      <c r="E200" s="144" t="s">
        <v>272</v>
      </c>
      <c r="F200" s="198">
        <v>0</v>
      </c>
      <c r="G200" s="120">
        <v>675.52</v>
      </c>
      <c r="H200" s="156">
        <v>0</v>
      </c>
    </row>
    <row r="201" spans="2:8" s="36" customFormat="1" ht="24.75" customHeight="1" thickBot="1" x14ac:dyDescent="0.3">
      <c r="B201" s="311" t="s">
        <v>270</v>
      </c>
      <c r="C201" s="320"/>
      <c r="D201" s="321"/>
      <c r="E201" s="84" t="s">
        <v>161</v>
      </c>
      <c r="F201" s="101">
        <v>0</v>
      </c>
      <c r="G201" s="85">
        <v>675.52</v>
      </c>
      <c r="H201" s="149">
        <v>0</v>
      </c>
    </row>
    <row r="202" spans="2:8" s="36" customFormat="1" ht="24.75" customHeight="1" thickBot="1" x14ac:dyDescent="0.3">
      <c r="B202" s="300">
        <v>3812</v>
      </c>
      <c r="C202" s="369"/>
      <c r="D202" s="370"/>
      <c r="E202" s="103" t="s">
        <v>211</v>
      </c>
      <c r="F202" s="104">
        <f>SUM(F203+F204+F205)</f>
        <v>0</v>
      </c>
      <c r="G202" s="108">
        <v>675.52</v>
      </c>
      <c r="H202" s="217">
        <v>0</v>
      </c>
    </row>
    <row r="203" spans="2:8" x14ac:dyDescent="0.25">
      <c r="B203" s="111"/>
      <c r="C203" s="111"/>
      <c r="D203" s="111"/>
      <c r="E203" s="111"/>
      <c r="F203" s="199"/>
      <c r="G203" s="111"/>
      <c r="H203" s="157"/>
    </row>
    <row r="204" spans="2:8" x14ac:dyDescent="0.25">
      <c r="B204" s="111"/>
      <c r="C204" s="111"/>
      <c r="D204" s="111"/>
      <c r="E204" s="111"/>
      <c r="F204" s="199"/>
      <c r="G204" s="111"/>
      <c r="H204" s="157"/>
    </row>
    <row r="205" spans="2:8" x14ac:dyDescent="0.25">
      <c r="B205" s="162" t="s">
        <v>276</v>
      </c>
      <c r="C205" s="162"/>
      <c r="D205" s="162"/>
      <c r="E205" s="163" t="s">
        <v>207</v>
      </c>
      <c r="F205" s="200"/>
      <c r="G205" s="162" t="s">
        <v>205</v>
      </c>
      <c r="H205" s="157"/>
    </row>
    <row r="206" spans="2:8" x14ac:dyDescent="0.25">
      <c r="B206" s="162"/>
      <c r="C206" s="162"/>
      <c r="D206" s="162"/>
      <c r="E206" s="162"/>
      <c r="F206" s="200"/>
      <c r="G206" s="162"/>
      <c r="H206" s="157"/>
    </row>
    <row r="207" spans="2:8" x14ac:dyDescent="0.25">
      <c r="B207" s="162"/>
      <c r="C207" s="162"/>
      <c r="D207" s="162"/>
      <c r="E207" s="164" t="s">
        <v>208</v>
      </c>
      <c r="F207" s="200"/>
      <c r="G207" s="162" t="s">
        <v>206</v>
      </c>
      <c r="H207" s="157"/>
    </row>
    <row r="208" spans="2:8" x14ac:dyDescent="0.25">
      <c r="B208" s="80"/>
      <c r="C208" s="80"/>
      <c r="D208" s="80"/>
      <c r="E208" s="80"/>
      <c r="F208" s="201"/>
      <c r="G208" s="80"/>
      <c r="H208" s="158"/>
    </row>
    <row r="209" spans="6:7" x14ac:dyDescent="0.25">
      <c r="F209" s="202"/>
      <c r="G209" s="25"/>
    </row>
    <row r="210" spans="6:7" x14ac:dyDescent="0.25">
      <c r="F210" s="202"/>
      <c r="G210" s="25"/>
    </row>
    <row r="211" spans="6:7" x14ac:dyDescent="0.25">
      <c r="F211" s="202"/>
      <c r="G211" s="25"/>
    </row>
    <row r="212" spans="6:7" x14ac:dyDescent="0.25">
      <c r="F212" s="202"/>
      <c r="G212" s="25"/>
    </row>
    <row r="213" spans="6:7" x14ac:dyDescent="0.25">
      <c r="F213" s="202"/>
      <c r="G213" s="25"/>
    </row>
    <row r="214" spans="6:7" x14ac:dyDescent="0.25">
      <c r="F214" s="202"/>
      <c r="G214" s="25"/>
    </row>
    <row r="215" spans="6:7" x14ac:dyDescent="0.25">
      <c r="F215" s="202"/>
      <c r="G215" s="25"/>
    </row>
    <row r="216" spans="6:7" x14ac:dyDescent="0.25">
      <c r="F216" s="202"/>
      <c r="G216" s="25"/>
    </row>
    <row r="217" spans="6:7" x14ac:dyDescent="0.25">
      <c r="F217" s="202"/>
      <c r="G217" s="25"/>
    </row>
    <row r="218" spans="6:7" x14ac:dyDescent="0.25">
      <c r="F218" s="202"/>
      <c r="G218" s="25"/>
    </row>
    <row r="219" spans="6:7" x14ac:dyDescent="0.25">
      <c r="F219" s="202"/>
      <c r="G219" s="25"/>
    </row>
    <row r="220" spans="6:7" x14ac:dyDescent="0.25">
      <c r="F220" s="202"/>
      <c r="G220" s="25"/>
    </row>
    <row r="221" spans="6:7" x14ac:dyDescent="0.25">
      <c r="F221" s="202"/>
      <c r="G221" s="25"/>
    </row>
    <row r="222" spans="6:7" x14ac:dyDescent="0.25">
      <c r="F222" s="202"/>
      <c r="G222" s="25"/>
    </row>
    <row r="223" spans="6:7" x14ac:dyDescent="0.25">
      <c r="F223" s="202"/>
      <c r="G223" s="25"/>
    </row>
    <row r="224" spans="6:7" x14ac:dyDescent="0.25">
      <c r="F224" s="202"/>
      <c r="G224" s="25"/>
    </row>
    <row r="225" spans="6:7" x14ac:dyDescent="0.25">
      <c r="F225" s="202"/>
      <c r="G225" s="25"/>
    </row>
    <row r="226" spans="6:7" x14ac:dyDescent="0.25">
      <c r="F226" s="202"/>
      <c r="G226" s="25"/>
    </row>
  </sheetData>
  <mergeCells count="190">
    <mergeCell ref="B202:D202"/>
    <mergeCell ref="B52:D52"/>
    <mergeCell ref="B53:D53"/>
    <mergeCell ref="B95:D95"/>
    <mergeCell ref="B96:D96"/>
    <mergeCell ref="B103:D103"/>
    <mergeCell ref="B104:D104"/>
    <mergeCell ref="B105:D105"/>
    <mergeCell ref="B106:D106"/>
    <mergeCell ref="B70:D70"/>
    <mergeCell ref="B71:D71"/>
    <mergeCell ref="B72:D72"/>
    <mergeCell ref="B73:D73"/>
    <mergeCell ref="B74:D74"/>
    <mergeCell ref="B76:D76"/>
    <mergeCell ref="B77:D77"/>
    <mergeCell ref="B78:D78"/>
    <mergeCell ref="B79:D79"/>
    <mergeCell ref="B188:D188"/>
    <mergeCell ref="B184:D184"/>
    <mergeCell ref="B187:D187"/>
    <mergeCell ref="B191:D191"/>
    <mergeCell ref="B183:D183"/>
    <mergeCell ref="B181:D181"/>
    <mergeCell ref="B200:D200"/>
    <mergeCell ref="B201:D201"/>
    <mergeCell ref="B2:H2"/>
    <mergeCell ref="B4:H4"/>
    <mergeCell ref="B6:E6"/>
    <mergeCell ref="B7:E7"/>
    <mergeCell ref="B8:D8"/>
    <mergeCell ref="B55:D55"/>
    <mergeCell ref="B34:D34"/>
    <mergeCell ref="B40:D40"/>
    <mergeCell ref="B42:D42"/>
    <mergeCell ref="B43:D43"/>
    <mergeCell ref="B44:D44"/>
    <mergeCell ref="B38:D38"/>
    <mergeCell ref="B41:D41"/>
    <mergeCell ref="B35:D35"/>
    <mergeCell ref="B36:D36"/>
    <mergeCell ref="B18:D18"/>
    <mergeCell ref="B19:D19"/>
    <mergeCell ref="B20:D20"/>
    <mergeCell ref="B21:D21"/>
    <mergeCell ref="B22:D22"/>
    <mergeCell ref="B23:D23"/>
    <mergeCell ref="B24:D24"/>
    <mergeCell ref="B9:D9"/>
    <mergeCell ref="B31:D31"/>
    <mergeCell ref="B195:D195"/>
    <mergeCell ref="B194:D194"/>
    <mergeCell ref="B10:D10"/>
    <mergeCell ref="B11:D11"/>
    <mergeCell ref="B13:D13"/>
    <mergeCell ref="B14:D14"/>
    <mergeCell ref="B15:D15"/>
    <mergeCell ref="B16:D16"/>
    <mergeCell ref="B25:D25"/>
    <mergeCell ref="B26:D26"/>
    <mergeCell ref="B27:D27"/>
    <mergeCell ref="B190:D190"/>
    <mergeCell ref="B185:D185"/>
    <mergeCell ref="B80:D80"/>
    <mergeCell ref="B108:D108"/>
    <mergeCell ref="B101:D101"/>
    <mergeCell ref="B93:D93"/>
    <mergeCell ref="B58:D58"/>
    <mergeCell ref="B60:D60"/>
    <mergeCell ref="B92:D92"/>
    <mergeCell ref="B59:D59"/>
    <mergeCell ref="B90:D90"/>
    <mergeCell ref="B102:D102"/>
    <mergeCell ref="B112:D112"/>
    <mergeCell ref="B66:D66"/>
    <mergeCell ref="B81:D81"/>
    <mergeCell ref="B82:D82"/>
    <mergeCell ref="B83:D83"/>
    <mergeCell ref="B131:D131"/>
    <mergeCell ref="B132:D132"/>
    <mergeCell ref="B94:D94"/>
    <mergeCell ref="B100:D100"/>
    <mergeCell ref="B84:D84"/>
    <mergeCell ref="B86:D86"/>
    <mergeCell ref="B87:D87"/>
    <mergeCell ref="B88:D88"/>
    <mergeCell ref="B89:D89"/>
    <mergeCell ref="B121:D121"/>
    <mergeCell ref="B118:D118"/>
    <mergeCell ref="B91:D91"/>
    <mergeCell ref="B99:D99"/>
    <mergeCell ref="B107:D107"/>
    <mergeCell ref="B122:D122"/>
    <mergeCell ref="B123:D123"/>
    <mergeCell ref="B124:D124"/>
    <mergeCell ref="B125:D125"/>
    <mergeCell ref="B114:D114"/>
    <mergeCell ref="B130:D130"/>
    <mergeCell ref="B199:D199"/>
    <mergeCell ref="B145:D145"/>
    <mergeCell ref="B149:D149"/>
    <mergeCell ref="B155:D155"/>
    <mergeCell ref="B156:D156"/>
    <mergeCell ref="B159:D159"/>
    <mergeCell ref="B160:D160"/>
    <mergeCell ref="B161:D161"/>
    <mergeCell ref="B162:D162"/>
    <mergeCell ref="B163:D163"/>
    <mergeCell ref="B164:D164"/>
    <mergeCell ref="B166:D166"/>
    <mergeCell ref="B174:D174"/>
    <mergeCell ref="B175:D175"/>
    <mergeCell ref="B176:D176"/>
    <mergeCell ref="B177:D177"/>
    <mergeCell ref="B197:D197"/>
    <mergeCell ref="B154:D154"/>
    <mergeCell ref="B158:D158"/>
    <mergeCell ref="B173:D173"/>
    <mergeCell ref="B179:D179"/>
    <mergeCell ref="B182:D182"/>
    <mergeCell ref="B153:D153"/>
    <mergeCell ref="B193:D193"/>
    <mergeCell ref="B196:D196"/>
    <mergeCell ref="B157:D157"/>
    <mergeCell ref="B144:D144"/>
    <mergeCell ref="B109:D109"/>
    <mergeCell ref="C110:D110"/>
    <mergeCell ref="B115:D115"/>
    <mergeCell ref="B116:D116"/>
    <mergeCell ref="B111:D111"/>
    <mergeCell ref="B117:D117"/>
    <mergeCell ref="B165:D165"/>
    <mergeCell ref="B172:D172"/>
    <mergeCell ref="B178:D178"/>
    <mergeCell ref="B192:D192"/>
    <mergeCell ref="B186:D186"/>
    <mergeCell ref="B189:D189"/>
    <mergeCell ref="B119:D119"/>
    <mergeCell ref="B120:D120"/>
    <mergeCell ref="B180:D180"/>
    <mergeCell ref="B139:D139"/>
    <mergeCell ref="B142:D142"/>
    <mergeCell ref="B126:D126"/>
    <mergeCell ref="B128:D128"/>
    <mergeCell ref="B129:D129"/>
    <mergeCell ref="B113:D113"/>
    <mergeCell ref="B168:D168"/>
    <mergeCell ref="B169:D169"/>
    <mergeCell ref="B170:D170"/>
    <mergeCell ref="B171:D171"/>
    <mergeCell ref="B141:D141"/>
    <mergeCell ref="B133:D133"/>
    <mergeCell ref="B134:D134"/>
    <mergeCell ref="B135:D135"/>
    <mergeCell ref="B136:D136"/>
    <mergeCell ref="B137:D137"/>
    <mergeCell ref="B138:D138"/>
    <mergeCell ref="B152:D152"/>
    <mergeCell ref="B167:D167"/>
    <mergeCell ref="B140:D140"/>
    <mergeCell ref="B143:D143"/>
    <mergeCell ref="B150:D150"/>
    <mergeCell ref="B151:D151"/>
    <mergeCell ref="B146:D146"/>
    <mergeCell ref="B147:D147"/>
    <mergeCell ref="B148:D148"/>
    <mergeCell ref="I8:K8"/>
    <mergeCell ref="B48:D48"/>
    <mergeCell ref="B49:D49"/>
    <mergeCell ref="B50:D50"/>
    <mergeCell ref="B51:D51"/>
    <mergeCell ref="B45:D45"/>
    <mergeCell ref="B46:D46"/>
    <mergeCell ref="B47:D47"/>
    <mergeCell ref="B69:D69"/>
    <mergeCell ref="B32:D32"/>
    <mergeCell ref="B37:D37"/>
    <mergeCell ref="B39:D39"/>
    <mergeCell ref="B33:D33"/>
    <mergeCell ref="B56:D56"/>
    <mergeCell ref="B57:D57"/>
    <mergeCell ref="B67:D67"/>
    <mergeCell ref="B68:D68"/>
    <mergeCell ref="B61:D61"/>
    <mergeCell ref="B62:D62"/>
    <mergeCell ref="B64:D64"/>
    <mergeCell ref="B63:D63"/>
    <mergeCell ref="B28:D28"/>
    <mergeCell ref="B30:D30"/>
    <mergeCell ref="B17:D17"/>
  </mergeCells>
  <pageMargins left="0.17" right="0.25" top="0.22" bottom="0.17" header="0.2" footer="0.17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 prih i rash prema ek.klas</vt:lpstr>
      <vt:lpstr>Prih i rash prema izvoru fin</vt:lpstr>
      <vt:lpstr>Rashodi prema funkc. klasif. 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Slavica</cp:lastModifiedBy>
  <cp:lastPrinted>2026-07-14T10:23:29Z</cp:lastPrinted>
  <dcterms:created xsi:type="dcterms:W3CDTF">2022-08-12T12:51:27Z</dcterms:created>
  <dcterms:modified xsi:type="dcterms:W3CDTF">2026-07-14T10:24:25Z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